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Лист1!$A$1:$E$151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D149" i="1"/>
  <c r="C149" i="1"/>
  <c r="E147" i="1"/>
  <c r="D147" i="1"/>
  <c r="C147" i="1"/>
  <c r="E145" i="1"/>
  <c r="E144" i="1" s="1"/>
  <c r="D145" i="1"/>
  <c r="C145" i="1"/>
  <c r="C144" i="1" s="1"/>
  <c r="D144" i="1"/>
  <c r="E142" i="1"/>
  <c r="D142" i="1"/>
  <c r="C142" i="1"/>
  <c r="E140" i="1"/>
  <c r="D140" i="1"/>
  <c r="C140" i="1"/>
  <c r="E138" i="1"/>
  <c r="D138" i="1"/>
  <c r="C138" i="1"/>
  <c r="E136" i="1"/>
  <c r="D136" i="1"/>
  <c r="C136" i="1"/>
  <c r="E133" i="1"/>
  <c r="D133" i="1"/>
  <c r="C133" i="1"/>
  <c r="E119" i="1"/>
  <c r="D119" i="1"/>
  <c r="C119" i="1"/>
  <c r="E117" i="1"/>
  <c r="E116" i="1" s="1"/>
  <c r="D117" i="1"/>
  <c r="C117" i="1"/>
  <c r="C116" i="1" s="1"/>
  <c r="D116" i="1"/>
  <c r="E107" i="1"/>
  <c r="E98" i="1" s="1"/>
  <c r="D107" i="1"/>
  <c r="D98" i="1" s="1"/>
  <c r="C107" i="1"/>
  <c r="C98" i="1" s="1"/>
  <c r="E105" i="1"/>
  <c r="D105" i="1"/>
  <c r="C105" i="1"/>
  <c r="E103" i="1"/>
  <c r="D103" i="1"/>
  <c r="C103" i="1"/>
  <c r="E101" i="1"/>
  <c r="D101" i="1"/>
  <c r="C101" i="1"/>
  <c r="E99" i="1"/>
  <c r="D99" i="1"/>
  <c r="C99" i="1"/>
  <c r="E96" i="1"/>
  <c r="E95" i="1" s="1"/>
  <c r="D96" i="1"/>
  <c r="C96" i="1"/>
  <c r="C95" i="1" s="1"/>
  <c r="C94" i="1" s="1"/>
  <c r="C93" i="1" s="1"/>
  <c r="D95" i="1"/>
  <c r="E91" i="1"/>
  <c r="D91" i="1"/>
  <c r="C91" i="1"/>
  <c r="E84" i="1"/>
  <c r="D84" i="1"/>
  <c r="C84" i="1"/>
  <c r="E80" i="1"/>
  <c r="D80" i="1"/>
  <c r="C80" i="1"/>
  <c r="E75" i="1"/>
  <c r="D75" i="1"/>
  <c r="C75" i="1"/>
  <c r="E71" i="1"/>
  <c r="D71" i="1"/>
  <c r="C71" i="1"/>
  <c r="E69" i="1"/>
  <c r="D69" i="1"/>
  <c r="C69" i="1"/>
  <c r="E67" i="1"/>
  <c r="D67" i="1"/>
  <c r="C67" i="1"/>
  <c r="E64" i="1"/>
  <c r="D64" i="1"/>
  <c r="C64" i="1"/>
  <c r="E62" i="1"/>
  <c r="D62" i="1"/>
  <c r="C62" i="1"/>
  <c r="E58" i="1"/>
  <c r="E57" i="1" s="1"/>
  <c r="E56" i="1" s="1"/>
  <c r="D58" i="1"/>
  <c r="D57" i="1" s="1"/>
  <c r="D56" i="1" s="1"/>
  <c r="C58" i="1"/>
  <c r="C57" i="1"/>
  <c r="C56" i="1" s="1"/>
  <c r="E54" i="1"/>
  <c r="D54" i="1"/>
  <c r="C54" i="1"/>
  <c r="E52" i="1"/>
  <c r="E51" i="1" s="1"/>
  <c r="D52" i="1"/>
  <c r="D51" i="1" s="1"/>
  <c r="C52" i="1"/>
  <c r="C51" i="1"/>
  <c r="E48" i="1"/>
  <c r="D48" i="1"/>
  <c r="D47" i="1" s="1"/>
  <c r="C48" i="1"/>
  <c r="C47" i="1" s="1"/>
  <c r="E47" i="1"/>
  <c r="E45" i="1"/>
  <c r="E44" i="1" s="1"/>
  <c r="D45" i="1"/>
  <c r="D44" i="1" s="1"/>
  <c r="C45" i="1"/>
  <c r="C44" i="1"/>
  <c r="E42" i="1"/>
  <c r="D42" i="1"/>
  <c r="C42" i="1"/>
  <c r="E40" i="1"/>
  <c r="D40" i="1"/>
  <c r="C40" i="1"/>
  <c r="E38" i="1"/>
  <c r="E37" i="1" s="1"/>
  <c r="D38" i="1"/>
  <c r="D37" i="1" s="1"/>
  <c r="D36" i="1" s="1"/>
  <c r="D35" i="1" s="1"/>
  <c r="C38" i="1"/>
  <c r="C37" i="1"/>
  <c r="C36" i="1" s="1"/>
  <c r="E33" i="1"/>
  <c r="E32" i="1" s="1"/>
  <c r="D33" i="1"/>
  <c r="D32" i="1" s="1"/>
  <c r="C33" i="1"/>
  <c r="C32" i="1"/>
  <c r="E30" i="1"/>
  <c r="D30" i="1"/>
  <c r="C30" i="1"/>
  <c r="E28" i="1"/>
  <c r="D28" i="1"/>
  <c r="C28" i="1"/>
  <c r="E26" i="1"/>
  <c r="E22" i="1" s="1"/>
  <c r="D26" i="1"/>
  <c r="D22" i="1" s="1"/>
  <c r="C26" i="1"/>
  <c r="E23" i="1"/>
  <c r="D23" i="1"/>
  <c r="C23" i="1"/>
  <c r="C22" i="1" s="1"/>
  <c r="E17" i="1"/>
  <c r="D17" i="1"/>
  <c r="C17" i="1"/>
  <c r="E12" i="1"/>
  <c r="E11" i="1" s="1"/>
  <c r="D12" i="1"/>
  <c r="D11" i="1" s="1"/>
  <c r="C12" i="1"/>
  <c r="C11" i="1"/>
  <c r="C10" i="1" s="1"/>
  <c r="D10" i="1" l="1"/>
  <c r="D9" i="1" s="1"/>
  <c r="D151" i="1" s="1"/>
  <c r="E36" i="1"/>
  <c r="E35" i="1" s="1"/>
  <c r="E94" i="1"/>
  <c r="E93" i="1" s="1"/>
  <c r="E10" i="1"/>
  <c r="E9" i="1" s="1"/>
  <c r="E151" i="1" s="1"/>
  <c r="C35" i="1"/>
  <c r="C9" i="1" s="1"/>
  <c r="C151" i="1" s="1"/>
  <c r="D94" i="1"/>
  <c r="D93" i="1" s="1"/>
</calcChain>
</file>

<file path=xl/sharedStrings.xml><?xml version="1.0" encoding="utf-8"?>
<sst xmlns="http://schemas.openxmlformats.org/spreadsheetml/2006/main" count="295" uniqueCount="254">
  <si>
    <t>ОБЪЕМ ПОСТУПЛЕНИЯ ДОХОДОВ ПО ОСНОВНЫМ ИСТОЧНИКАМ В БЮДЖЕТ</t>
  </si>
  <si>
    <t>(тыс. руб.)</t>
  </si>
  <si>
    <t>Наименование показателей</t>
  </si>
  <si>
    <t xml:space="preserve">Коды по бюджетной классификации </t>
  </si>
  <si>
    <t>2021 год</t>
  </si>
  <si>
    <t>2022 год</t>
  </si>
  <si>
    <t>2023 год</t>
  </si>
  <si>
    <t>НАЛОГОВЫЕ И НЕНАЛОГОВЫЕ ДОХОДЫ</t>
  </si>
  <si>
    <t xml:space="preserve">000 1 00 00000 00 0000 000 </t>
  </si>
  <si>
    <t>НАЛОГОВЫЕ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</si>
  <si>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</si>
  <si>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</si>
  <si>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</si>
  <si>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</si>
  <si>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</si>
  <si>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</si>
  <si>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</si>
  <si>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</si>
  <si>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</si>
  <si>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</si>
  <si>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</si>
  <si>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</si>
  <si>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</si>
  <si>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</si>
  <si>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</si>
  <si>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</si>
  <si>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</si>
  <si>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</si>
  <si>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</si>
  <si>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</si>
  <si>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000 1 05 00000 00 0000 000</t>
  </si>
  <si>
    <t>Единый сельскохозяйственный налог</t>
  </si>
  <si>
    <t>182 1 05 03010 01 0000 110</t>
  </si>
  <si>
    <t>НЕНАЛОГОВЫЕ ДОХОДЫ</t>
  </si>
  <si>
    <t>000 1 11 00000 00 0000 000</t>
  </si>
  <si>
    <t>000 1 11 05000 00 0000 120</t>
  </si>
  <si>
    <t>БЕЗВОЗМЕЗДНЫЕ ПОСТУПЛЕНИЯ</t>
  </si>
  <si>
    <t>Дотации бюджетам бюджетной системы Российской Федерации</t>
  </si>
  <si>
    <t>Дотации на выравнивание бюджетной обеспеченности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</si>
  <si>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</si>
  <si>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</si>
  <si>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000 2 02 40000 00 0000 150</t>
  </si>
  <si>
    <t>Налоги на совокупный доход</t>
  </si>
  <si>
    <t>Доходы от использования имущества, находящегося в  государственной и муниципальной собственности</t>
  </si>
  <si>
    <t>000 2 02 10000 00 0000 150</t>
  </si>
  <si>
    <t>000 1 11 05030 00 0000 120</t>
  </si>
  <si>
    <t>000 1 14 00000 00 0000 000</t>
  </si>
  <si>
    <t>Таблица № 6</t>
  </si>
  <si>
    <t xml:space="preserve"> АЛЕКСЕЕВСКОГО МУНИЦИПАЛЬНОГО РАЙОНА НА 2021 И ПЛАНОВЫЙ ПЕРИОД 2022-2023 ГОДОВ.</t>
  </si>
  <si>
    <t>НАЛОГИ НА ПРИБЫЛЬ, ДОХОДЫ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</si>
  <si>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</si>
  <si>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Налог, взимаемый в связи с применением упрощенной системы налогооблажения</t>
  </si>
  <si>
    <t>000 1 05 01000 00 0000 000</t>
  </si>
  <si>
    <t>Налог, взимаемый с налогоплательщиков, выбравших в качестве объекта налогооблажения доходы</t>
  </si>
  <si>
    <t>000 1 05 01011 01 0000 110</t>
  </si>
  <si>
    <t>Налог, взимаемый с налогоплательщиков, выбравших в качестве объекта налогооблажения доходы, уменьшенные на величину расходов ( в том числе минимальный налог, зачисляемый в бюджеты субъектов РФ)</t>
  </si>
  <si>
    <t>000 1 05 01021 01 0000 110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</si>
  <si>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</si>
  <si>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</si>
  <si>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</si>
  <si>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000 1 05 03000 00 0000 110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</si>
  <si>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</si>
  <si>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</si>
  <si>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</si>
  <si>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</si>
  <si>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</si>
  <si>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</si>
  <si>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</si>
  <si>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</si>
  <si>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</si>
  <si>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</si>
  <si>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</si>
  <si>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</si>
  <si>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</si>
  <si>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</si>
  <si>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</si>
  <si>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</si>
  <si>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</si>
  <si>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</si>
  <si>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</si>
  <si>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</si>
  <si>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</si>
  <si>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</si>
  <si>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Платежи от государственных и муниципальных унитарных предприятий</t>
  </si>
  <si>
    <t>000 1 11 07000 00 0000 120</t>
  </si>
  <si>
    <t xml:space="preserve">Доходы от перечисления части прибыли государственных и муниципальных унитарных предприятий, остающейся  после уплаты налогов и обязательных платежей  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</si>
  <si>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</si>
  <si>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</si>
  <si>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</si>
  <si>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</si>
  <si>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</si>
  <si>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</si>
  <si>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</si>
  <si>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</si>
  <si>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</si>
  <si>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 xml:space="preserve">Плата за размещение отходов производства </t>
  </si>
  <si>
    <t>048 1 12 01041 01 0000 120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</si>
  <si>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</si>
  <si>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</si>
  <si>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</si>
  <si>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</si>
  <si>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</si>
  <si>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</si>
  <si>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</si>
  <si>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</si>
  <si>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</si>
  <si>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</si>
  <si>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</si>
  <si>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</si>
  <si>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803 1 16 01000 01 0000 140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</si>
  <si>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</si>
  <si>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</si>
  <si>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803 1 16 01053 01 0059 140</t>
  </si>
  <si>
    <t>803 1 16 01053 01 9000 140</t>
  </si>
  <si>
    <t>902 1 16 01053 01 0035 140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</si>
  <si>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</si>
  <si>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</si>
  <si>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</si>
  <si>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803 1 16 01063 01 0009 140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</si>
  <si>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</si>
  <si>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</si>
  <si>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</si>
  <si>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803 1 16 01073 01 0019 140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</si>
  <si>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</si>
  <si>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</si>
  <si>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</si>
  <si>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803 1 16 01083 01 0037 140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</si>
  <si>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</si>
  <si>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</si>
  <si>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803 1 16 01133 01 9000 140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</si>
  <si>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</si>
  <si>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</si>
  <si>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803 1 16 01153 01 0006 140</t>
  </si>
  <si>
    <t>803 1 16 01153 01 0351 140</t>
  </si>
  <si>
    <t>803 1 16 01153 01 9000 140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</si>
  <si>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</si>
  <si>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</si>
  <si>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803 1 16 01193 01 0005 140</t>
  </si>
  <si>
    <t>803 1 16 01193 01 0013 140</t>
  </si>
  <si>
    <t>803 1 16 01193 01 0401 140</t>
  </si>
  <si>
    <t>803 1 16 01193 01 9000 140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</si>
  <si>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</si>
  <si>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</si>
  <si>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803 1 16 01203 01 0008 140</t>
  </si>
  <si>
    <t>803 1 16 01203 01 9000 140</t>
  </si>
  <si>
    <t>902 1 16 01203 010021 140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</si>
  <si>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</si>
  <si>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</si>
  <si>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</si>
  <si>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</si>
  <si>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</si>
  <si>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321 1 16 10123 01 0051 140</t>
  </si>
  <si>
    <t>814 1 16 10123 01 0000 140</t>
  </si>
  <si>
    <t>844 1 16 10123 01 0000 140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</si>
  <si>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</si>
  <si>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</si>
  <si>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</si>
  <si>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</si>
  <si>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</si>
  <si>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814 1 16 11050 01 0000 140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</si>
  <si>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</si>
  <si>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</si>
  <si>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</si>
  <si>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000 2 02  15001 00 0000 150</t>
  </si>
  <si>
    <t>Дотации бюджетам муницпальных районов  на выравнивание бюджетной обеспеченности</t>
  </si>
  <si>
    <t>902 2 02 15001 05 0000 150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</si>
  <si>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</si>
  <si>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000 2 02 20000 00 0000 150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</si>
  <si>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</si>
  <si>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</si>
  <si>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</si>
  <si>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</si>
  <si>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Субсии бюджетам  на оснащение объектов спортивной инфраструктуры спортивно-технологическим оборудованием</t>
  </si>
  <si>
    <t>000 2 02 25228 00 0000 150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</si>
  <si>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</si>
  <si>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902 2 02 25228 05 0000 150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</si>
  <si>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</si>
  <si>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</si>
  <si>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</si>
  <si>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902 2 02 25304 05 0000 150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</si>
  <si>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</si>
  <si>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</si>
  <si>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</si>
  <si>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</si>
  <si>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</si>
  <si>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</si>
  <si>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</si>
  <si>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</si>
  <si>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</si>
  <si>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</si>
  <si>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</si>
  <si>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</si>
  <si>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</si>
  <si>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</si>
  <si>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</si>
  <si>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Субвенция бюджетам субъектов Российской Федерации и муниципальных образований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</si>
  <si>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</si>
  <si>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</si>
  <si>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</si>
  <si>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</si>
  <si>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</si>
  <si>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</si>
  <si>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</si>
  <si>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</si>
  <si>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</si>
  <si>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</si>
  <si>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</si>
  <si>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</si>
  <si>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</si>
  <si>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</si>
  <si>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</si>
  <si>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</si>
  <si>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</si>
  <si>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</si>
  <si>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</si>
  <si>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t>Субвенции на организацию  и осуществление деятельности по опеке и попечительству"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</si>
  <si>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</si>
  <si>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</si>
  <si>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</si>
  <si>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</si>
  <si>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</si>
  <si>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</si>
  <si>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</si>
  <si>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</si>
  <si>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</si>
  <si>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</si>
  <si>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</si>
  <si>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</si>
  <si>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902 2 02 35120 05 0000 150</t>
  </si>
  <si>
    <t>Субвенции бюджетам на проведение Всероссийской переписи населения в 2021 году</t>
  </si>
  <si>
    <t>000 2 02 35469 00 0000 150</t>
  </si>
  <si>
    <t>Субвенции бюджетам муниципальных районов на проведение Всероссийской переписи населения 2021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</si>
  <si>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</si>
  <si>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</si>
  <si>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</si>
  <si>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</si>
  <si>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</si>
  <si>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Иные  межбюджетные трансферты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</si>
  <si>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</si>
  <si>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</si>
  <si>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</si>
  <si>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</si>
  <si>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</si>
  <si>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</si>
  <si>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</si>
  <si>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</si>
  <si>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 xml:space="preserve">                    </t>
  </si>
  <si>
    <t>Прочие межбюджетные трансферты, передаваемые бюджетам</t>
  </si>
  <si>
    <t>000 2 02 49999 00 0000 150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</si>
  <si>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</si>
  <si>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90 2 2 02 49999 05 0000 150</t>
  </si>
  <si>
    <t xml:space="preserve">   ИТОГО  ДОХОДОВ</t>
  </si>
  <si>
    <t xml:space="preserve">                                                                     к приложению № 1 Решения  Алексеевской районной Думы</t>
  </si>
  <si>
    <t>от  15.12.2020 г. № 15/122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</si>
</sst>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?"/>
    <numFmt numFmtId="166" formatCode="#,##0.0"/>
    <numFmt numFmtId="167" formatCode="#,##0.000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Border="1" applyAlignment="1"/>
    <xf numFmtId="0" fontId="12" fillId="0" borderId="0" xfId="0" applyFont="1" applyBorder="1" applyAlignment="1"/>
    <xf numFmtId="0" fontId="14" fillId="0" borderId="1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1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right"/>
    </xf>
    <xf numFmtId="49" fontId="16" fillId="0" borderId="1" xfId="0" applyNumberFormat="1" applyFont="1" applyBorder="1" applyAlignment="1" applyProtection="1">
      <alignment horizontal="center"/>
    </xf>
    <xf numFmtId="0" fontId="5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 wrapText="1"/>
    </xf>
    <xf numFmtId="168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168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wrapText="1"/>
    </xf>
    <xf numFmtId="0" fontId="0" fillId="0" borderId="0" xfId="0" applyFill="1"/>
    <xf numFmtId="0" fontId="5" fillId="0" borderId="4" xfId="1" applyNumberFormat="1" applyFont="1" applyFill="1" applyBorder="1" applyAlignment="1" applyProtection="1">
      <alignment vertical="center" wrapText="1"/>
      <protection locked="0"/>
    </xf>
    <xf numFmtId="0" fontId="5" fillId="0" borderId="1" xfId="1" applyNumberFormat="1" applyFont="1" applyFill="1" applyBorder="1" applyAlignment="1" applyProtection="1">
      <alignment vertical="center" wrapText="1" readingOrder="1"/>
      <protection locked="0"/>
    </xf>
    <xf numFmtId="0" fontId="4" fillId="0" borderId="4" xfId="1" applyNumberFormat="1" applyFont="1" applyFill="1" applyBorder="1" applyAlignment="1" applyProtection="1">
      <alignment vertical="center" wrapText="1" readingOrder="1"/>
      <protection locked="0"/>
    </xf>
    <xf numFmtId="0" fontId="15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view="pageBreakPreview" zoomScale="120" zoomScaleNormal="100" zoomScaleSheetLayoutView="120" workbookViewId="0">
      <selection activeCell="C13" sqref="C13"/>
    </sheetView>
  </sheetViews>
  <sheetFormatPr defaultRowHeight="15" x14ac:dyDescent="0.25"/>
  <cols>
    <col min="1" max="1" width="41.5703125" style="1" customWidth="1"/>
    <col min="2" max="2" width="26.5703125" customWidth="1"/>
    <col min="3" max="3" width="17.140625" customWidth="1"/>
    <col min="4" max="5" width="12" customWidth="1"/>
  </cols>
  <sheetData>
    <row r="1" spans="1:10" x14ac:dyDescent="0.25">
      <c r="A1" s="15"/>
      <c r="B1" s="75" t="s">
        <v>47</v>
      </c>
      <c r="C1" s="75"/>
      <c r="D1" s="75"/>
      <c r="E1" s="75"/>
    </row>
    <row r="2" spans="1:10" ht="28.5" customHeight="1" x14ac:dyDescent="0.25">
      <c r="A2" s="16"/>
      <c r="B2" s="76" t="s">
        <v>252</v>
      </c>
      <c r="C2" s="76"/>
      <c r="D2" s="76"/>
      <c r="E2" s="76"/>
    </row>
    <row r="3" spans="1:10" ht="15.75" x14ac:dyDescent="0.25">
      <c r="A3" s="17"/>
      <c r="B3" s="75" t="s">
        <v>253</v>
      </c>
      <c r="C3" s="75"/>
      <c r="D3" s="75"/>
      <c r="E3" s="75"/>
    </row>
    <row r="4" spans="1:10" ht="15.75" x14ac:dyDescent="0.25">
      <c r="A4" s="77" t="s">
        <v>0</v>
      </c>
      <c r="B4" s="77"/>
      <c r="C4" s="77"/>
      <c r="D4" s="77"/>
      <c r="E4" s="77"/>
      <c r="F4" s="18"/>
    </row>
    <row r="5" spans="1:10" ht="15.75" customHeight="1" x14ac:dyDescent="0.25">
      <c r="A5" s="77" t="s">
        <v>48</v>
      </c>
      <c r="B5" s="77"/>
      <c r="C5" s="77"/>
      <c r="D5" s="77"/>
      <c r="E5" s="77"/>
      <c r="F5" s="19"/>
    </row>
    <row r="6" spans="1:10" ht="15.75" x14ac:dyDescent="0.25">
      <c r="A6" s="20"/>
      <c r="B6" s="21"/>
      <c r="C6" s="21"/>
      <c r="D6" s="73" t="s">
        <v>1</v>
      </c>
      <c r="E6" s="74"/>
      <c r="F6" s="18"/>
    </row>
    <row r="7" spans="1:10" ht="28.5" x14ac:dyDescent="0.25">
      <c r="A7" s="2" t="s">
        <v>2</v>
      </c>
      <c r="B7" s="22" t="s">
        <v>3</v>
      </c>
      <c r="C7" s="2" t="s">
        <v>4</v>
      </c>
      <c r="D7" s="2" t="s">
        <v>5</v>
      </c>
      <c r="E7" s="2" t="s">
        <v>6</v>
      </c>
      <c r="G7" s="23"/>
      <c r="H7" s="23"/>
      <c r="I7" s="23"/>
    </row>
    <row r="8" spans="1:10" x14ac:dyDescent="0.25">
      <c r="A8" s="13">
        <v>1</v>
      </c>
      <c r="B8" s="24">
        <v>2</v>
      </c>
      <c r="C8" s="14">
        <v>3</v>
      </c>
      <c r="D8" s="14">
        <v>4</v>
      </c>
      <c r="E8" s="14">
        <v>5</v>
      </c>
    </row>
    <row r="9" spans="1:10" ht="15.75" x14ac:dyDescent="0.25">
      <c r="A9" s="25" t="s">
        <v>7</v>
      </c>
      <c r="B9" s="26" t="s">
        <v>8</v>
      </c>
      <c r="C9" s="27">
        <f>SUM(C10+C35)</f>
        <v>140454.29999999999</v>
      </c>
      <c r="D9" s="27">
        <f>SUM(D10+D35)</f>
        <v>142279.1</v>
      </c>
      <c r="E9" s="27">
        <f>SUM(E10+E35)</f>
        <v>144969.79999999999</v>
      </c>
    </row>
    <row r="10" spans="1:10" ht="15.75" x14ac:dyDescent="0.25">
      <c r="A10" s="25" t="s">
        <v>9</v>
      </c>
      <c r="B10" s="26"/>
      <c r="C10" s="27">
        <f>SUM(C11+C22+C32+C17)</f>
        <v>130857.7</v>
      </c>
      <c r="D10" s="27">
        <f>SUM(D11+D22+D32+D17)</f>
        <v>132460.9</v>
      </c>
      <c r="E10" s="27">
        <f>SUM(E11+E22+E32+E17)</f>
        <v>134942</v>
      </c>
    </row>
    <row r="11" spans="1:10" ht="15.75" x14ac:dyDescent="0.25">
      <c r="A11" s="25" t="s">
        <v>49</v>
      </c>
      <c r="B11" s="26" t="s">
        <v>10</v>
      </c>
      <c r="C11" s="27">
        <f>SUM(C12)</f>
        <v>118211.3</v>
      </c>
      <c r="D11" s="27">
        <f>SUM(D12)</f>
        <v>120283.3</v>
      </c>
      <c r="E11" s="27">
        <f>SUM(E12)</f>
        <v>122620.29999999999</v>
      </c>
      <c r="G11" s="28"/>
      <c r="H11" s="28"/>
      <c r="I11" s="28"/>
      <c r="J11" s="28"/>
    </row>
    <row r="12" spans="1:10" ht="15.75" x14ac:dyDescent="0.25">
      <c r="A12" s="25" t="s">
        <v>11</v>
      </c>
      <c r="B12" s="26" t="s">
        <v>12</v>
      </c>
      <c r="C12" s="27">
        <f>SUM(C13+C14+C16+C15)</f>
        <v>118211.3</v>
      </c>
      <c r="D12" s="27">
        <f>SUM(D13+D14+D16+D15)</f>
        <v>120283.3</v>
      </c>
      <c r="E12" s="27">
        <f>SUM(E13+E14+E16+E15)</f>
        <v>122620.29999999999</v>
      </c>
    </row>
    <row r="13" spans="1:10" ht="72.75" x14ac:dyDescent="0.25">
      <c r="A13" s="3" t="s">
        <v>13</v>
      </c>
      <c r="B13" s="29" t="s">
        <v>14</v>
      </c>
      <c r="C13" s="9">
        <v>115969.2</v>
      </c>
      <c r="D13" s="30">
        <v>117999.9</v>
      </c>
      <c r="E13" s="30">
        <v>120317.9</v>
      </c>
      <c r="G13" s="31"/>
      <c r="H13" s="31"/>
      <c r="I13" s="31"/>
      <c r="J13" s="31"/>
    </row>
    <row r="14" spans="1:10" ht="108" customHeight="1" x14ac:dyDescent="0.25">
      <c r="A14" s="3" t="s">
        <v>15</v>
      </c>
      <c r="B14" s="29" t="s">
        <v>16</v>
      </c>
      <c r="C14" s="9">
        <v>1209.4000000000001</v>
      </c>
      <c r="D14" s="30">
        <v>1194.8</v>
      </c>
      <c r="E14" s="9">
        <v>1148.3</v>
      </c>
      <c r="G14" s="31"/>
      <c r="H14" s="31"/>
      <c r="I14" s="31"/>
      <c r="J14" s="31"/>
    </row>
    <row r="15" spans="1:10" ht="48.75" customHeight="1" x14ac:dyDescent="0.25">
      <c r="A15" s="3" t="s">
        <v>17</v>
      </c>
      <c r="B15" s="29" t="s">
        <v>18</v>
      </c>
      <c r="C15" s="30">
        <v>854.6</v>
      </c>
      <c r="D15" s="30">
        <v>898.6</v>
      </c>
      <c r="E15" s="9">
        <v>950.4</v>
      </c>
      <c r="G15" s="31"/>
      <c r="H15" s="31"/>
      <c r="I15" s="31"/>
      <c r="J15" s="31"/>
    </row>
    <row r="16" spans="1:10" ht="84.75" x14ac:dyDescent="0.25">
      <c r="A16" s="3" t="s">
        <v>50</v>
      </c>
      <c r="B16" s="29" t="s">
        <v>19</v>
      </c>
      <c r="C16" s="30">
        <v>178.1</v>
      </c>
      <c r="D16" s="30">
        <v>190</v>
      </c>
      <c r="E16" s="30">
        <v>203.7</v>
      </c>
    </row>
    <row r="17" spans="1:6" ht="36.75" x14ac:dyDescent="0.25">
      <c r="A17" s="4" t="s">
        <v>20</v>
      </c>
      <c r="B17" s="32" t="s">
        <v>21</v>
      </c>
      <c r="C17" s="27">
        <f>SUM(C18:C21)</f>
        <v>6127.4</v>
      </c>
      <c r="D17" s="27">
        <f>SUM(D18:D21)</f>
        <v>6627.6</v>
      </c>
      <c r="E17" s="27">
        <f>SUM(E18:E21)</f>
        <v>6731.7</v>
      </c>
      <c r="F17" s="33"/>
    </row>
    <row r="18" spans="1:6" ht="108.75" x14ac:dyDescent="0.25">
      <c r="A18" s="3" t="s">
        <v>22</v>
      </c>
      <c r="B18" s="34" t="s">
        <v>23</v>
      </c>
      <c r="C18" s="30">
        <v>2813.5</v>
      </c>
      <c r="D18" s="30">
        <v>3046.8</v>
      </c>
      <c r="E18" s="30">
        <v>3116.7</v>
      </c>
    </row>
    <row r="19" spans="1:6" ht="120.75" x14ac:dyDescent="0.25">
      <c r="A19" s="5" t="s">
        <v>24</v>
      </c>
      <c r="B19" s="34" t="s">
        <v>25</v>
      </c>
      <c r="C19" s="30">
        <v>16</v>
      </c>
      <c r="D19" s="30">
        <v>17.2</v>
      </c>
      <c r="E19" s="30">
        <v>17.399999999999999</v>
      </c>
    </row>
    <row r="20" spans="1:6" ht="108" x14ac:dyDescent="0.25">
      <c r="A20" s="6" t="s">
        <v>26</v>
      </c>
      <c r="B20" s="34" t="s">
        <v>27</v>
      </c>
      <c r="C20" s="30">
        <v>3701</v>
      </c>
      <c r="D20" s="30">
        <v>3997.6</v>
      </c>
      <c r="E20" s="30">
        <v>4076.1</v>
      </c>
    </row>
    <row r="21" spans="1:6" ht="108" x14ac:dyDescent="0.25">
      <c r="A21" s="7" t="s">
        <v>28</v>
      </c>
      <c r="B21" s="34" t="s">
        <v>29</v>
      </c>
      <c r="C21" s="30">
        <v>-403.1</v>
      </c>
      <c r="D21" s="30">
        <v>-434</v>
      </c>
      <c r="E21" s="30">
        <v>-478.5</v>
      </c>
    </row>
    <row r="22" spans="1:6" ht="15.75" x14ac:dyDescent="0.25">
      <c r="A22" s="25" t="s">
        <v>42</v>
      </c>
      <c r="B22" s="26" t="s">
        <v>30</v>
      </c>
      <c r="C22" s="27">
        <f>SUM(C26+C28+C30)+C23</f>
        <v>5204</v>
      </c>
      <c r="D22" s="27">
        <f t="shared" ref="D22:E22" si="0">SUM(D26+D28+D30)+D23</f>
        <v>4235</v>
      </c>
      <c r="E22" s="27">
        <f t="shared" si="0"/>
        <v>4275</v>
      </c>
    </row>
    <row r="23" spans="1:6" ht="24.75" x14ac:dyDescent="0.25">
      <c r="A23" s="25" t="s">
        <v>51</v>
      </c>
      <c r="B23" s="26" t="s">
        <v>52</v>
      </c>
      <c r="C23" s="27">
        <f>C24+C25</f>
        <v>501</v>
      </c>
      <c r="D23" s="27">
        <f t="shared" ref="D23:E23" si="1">D24+D25</f>
        <v>522</v>
      </c>
      <c r="E23" s="27">
        <f t="shared" si="1"/>
        <v>522</v>
      </c>
    </row>
    <row r="24" spans="1:6" ht="24.75" x14ac:dyDescent="0.25">
      <c r="A24" s="35" t="s">
        <v>53</v>
      </c>
      <c r="B24" s="29" t="s">
        <v>54</v>
      </c>
      <c r="C24" s="30">
        <v>350</v>
      </c>
      <c r="D24" s="30">
        <v>361</v>
      </c>
      <c r="E24" s="30">
        <v>361</v>
      </c>
    </row>
    <row r="25" spans="1:6" ht="60.75" x14ac:dyDescent="0.25">
      <c r="A25" s="35" t="s">
        <v>55</v>
      </c>
      <c r="B25" s="29" t="s">
        <v>56</v>
      </c>
      <c r="C25" s="30">
        <v>151</v>
      </c>
      <c r="D25" s="30">
        <v>161</v>
      </c>
      <c r="E25" s="30">
        <v>161</v>
      </c>
    </row>
    <row r="26" spans="1:6" ht="24.75" x14ac:dyDescent="0.25">
      <c r="A26" s="25" t="s">
        <v>57</v>
      </c>
      <c r="B26" s="26" t="s">
        <v>58</v>
      </c>
      <c r="C26" s="27">
        <f>C27</f>
        <v>1020</v>
      </c>
      <c r="D26" s="27">
        <f>D27</f>
        <v>0</v>
      </c>
      <c r="E26" s="27">
        <f>E27</f>
        <v>0</v>
      </c>
    </row>
    <row r="27" spans="1:6" ht="24.75" x14ac:dyDescent="0.25">
      <c r="A27" s="35" t="s">
        <v>57</v>
      </c>
      <c r="B27" s="29" t="s">
        <v>59</v>
      </c>
      <c r="C27" s="30">
        <v>1020</v>
      </c>
      <c r="D27" s="30">
        <v>0</v>
      </c>
      <c r="E27" s="30">
        <v>0</v>
      </c>
    </row>
    <row r="28" spans="1:6" ht="15.75" x14ac:dyDescent="0.25">
      <c r="A28" s="25" t="s">
        <v>31</v>
      </c>
      <c r="B28" s="26" t="s">
        <v>60</v>
      </c>
      <c r="C28" s="27">
        <f>C29</f>
        <v>3683</v>
      </c>
      <c r="D28" s="27">
        <f>D29</f>
        <v>3713</v>
      </c>
      <c r="E28" s="27">
        <f>E29</f>
        <v>3753</v>
      </c>
    </row>
    <row r="29" spans="1:6" ht="15.75" x14ac:dyDescent="0.25">
      <c r="A29" s="35" t="s">
        <v>31</v>
      </c>
      <c r="B29" s="36" t="s">
        <v>32</v>
      </c>
      <c r="C29" s="30">
        <v>3683</v>
      </c>
      <c r="D29" s="30">
        <v>3713</v>
      </c>
      <c r="E29" s="30">
        <v>3753</v>
      </c>
    </row>
    <row r="30" spans="1:6" ht="24.75" hidden="1" x14ac:dyDescent="0.25">
      <c r="A30" s="25" t="s">
        <v>61</v>
      </c>
      <c r="B30" s="32" t="s">
        <v>62</v>
      </c>
      <c r="C30" s="27">
        <f>C31</f>
        <v>0</v>
      </c>
      <c r="D30" s="27">
        <f>D31</f>
        <v>0</v>
      </c>
      <c r="E30" s="27">
        <f>E31</f>
        <v>0</v>
      </c>
    </row>
    <row r="31" spans="1:6" ht="36.75" hidden="1" x14ac:dyDescent="0.25">
      <c r="A31" s="35" t="s">
        <v>63</v>
      </c>
      <c r="B31" s="36" t="s">
        <v>64</v>
      </c>
      <c r="C31" s="30"/>
      <c r="D31" s="30"/>
      <c r="E31" s="30"/>
    </row>
    <row r="32" spans="1:6" ht="15.75" x14ac:dyDescent="0.25">
      <c r="A32" s="25" t="s">
        <v>65</v>
      </c>
      <c r="B32" s="26" t="s">
        <v>66</v>
      </c>
      <c r="C32" s="27">
        <f t="shared" ref="C32:E33" si="2">SUM(C33)</f>
        <v>1315</v>
      </c>
      <c r="D32" s="27">
        <f t="shared" si="2"/>
        <v>1315</v>
      </c>
      <c r="E32" s="27">
        <f t="shared" si="2"/>
        <v>1315</v>
      </c>
    </row>
    <row r="33" spans="1:5" ht="30" customHeight="1" x14ac:dyDescent="0.25">
      <c r="A33" s="35" t="s">
        <v>67</v>
      </c>
      <c r="B33" s="29" t="s">
        <v>68</v>
      </c>
      <c r="C33" s="30">
        <f t="shared" si="2"/>
        <v>1315</v>
      </c>
      <c r="D33" s="30">
        <f t="shared" si="2"/>
        <v>1315</v>
      </c>
      <c r="E33" s="30">
        <f t="shared" si="2"/>
        <v>1315</v>
      </c>
    </row>
    <row r="34" spans="1:5" ht="39.75" customHeight="1" x14ac:dyDescent="0.25">
      <c r="A34" s="35" t="s">
        <v>69</v>
      </c>
      <c r="B34" s="29" t="s">
        <v>70</v>
      </c>
      <c r="C34" s="30">
        <v>1315</v>
      </c>
      <c r="D34" s="30">
        <v>1315</v>
      </c>
      <c r="E34" s="30">
        <v>1315</v>
      </c>
    </row>
    <row r="35" spans="1:5" ht="15.75" x14ac:dyDescent="0.25">
      <c r="A35" s="25" t="s">
        <v>33</v>
      </c>
      <c r="B35" s="29"/>
      <c r="C35" s="27">
        <f>SUM(C36+C47+C51+C56)</f>
        <v>9596.6</v>
      </c>
      <c r="D35" s="27">
        <f>SUM(D36+D47+D51+D56)</f>
        <v>9818.2000000000007</v>
      </c>
      <c r="E35" s="27">
        <f>SUM(E36+E47+E51+E56)</f>
        <v>10027.799999999999</v>
      </c>
    </row>
    <row r="36" spans="1:5" ht="27.75" customHeight="1" x14ac:dyDescent="0.25">
      <c r="A36" s="25" t="s">
        <v>43</v>
      </c>
      <c r="B36" s="26" t="s">
        <v>34</v>
      </c>
      <c r="C36" s="27">
        <f>SUM(C37+C44)</f>
        <v>8130</v>
      </c>
      <c r="D36" s="27">
        <f>SUM(D37+D44)</f>
        <v>8235</v>
      </c>
      <c r="E36" s="27">
        <f>SUM(E37+E44)</f>
        <v>8338</v>
      </c>
    </row>
    <row r="37" spans="1:5" ht="84.75" x14ac:dyDescent="0.25">
      <c r="A37" s="37" t="s">
        <v>71</v>
      </c>
      <c r="B37" s="29" t="s">
        <v>35</v>
      </c>
      <c r="C37" s="30">
        <f>SUM(C38+C42+C40)</f>
        <v>8130</v>
      </c>
      <c r="D37" s="30">
        <f>SUM(D38+D42+D40)</f>
        <v>8235</v>
      </c>
      <c r="E37" s="30">
        <f>SUM(E38+E42+E40)</f>
        <v>8338</v>
      </c>
    </row>
    <row r="38" spans="1:5" ht="60.75" x14ac:dyDescent="0.25">
      <c r="A38" s="11" t="s">
        <v>72</v>
      </c>
      <c r="B38" s="36" t="s">
        <v>73</v>
      </c>
      <c r="C38" s="30">
        <f>SUM(C39)</f>
        <v>6225</v>
      </c>
      <c r="D38" s="30">
        <f>SUM(D39)</f>
        <v>6275</v>
      </c>
      <c r="E38" s="30">
        <f>SUM(E39)</f>
        <v>6325</v>
      </c>
    </row>
    <row r="39" spans="1:5" ht="84.75" x14ac:dyDescent="0.25">
      <c r="A39" s="38" t="s">
        <v>74</v>
      </c>
      <c r="B39" s="36" t="s">
        <v>75</v>
      </c>
      <c r="C39" s="30">
        <v>6225</v>
      </c>
      <c r="D39" s="30">
        <v>6275</v>
      </c>
      <c r="E39" s="30">
        <v>6325</v>
      </c>
    </row>
    <row r="40" spans="1:5" ht="72.75" x14ac:dyDescent="0.25">
      <c r="A40" s="35" t="s">
        <v>76</v>
      </c>
      <c r="B40" s="29" t="s">
        <v>77</v>
      </c>
      <c r="C40" s="30">
        <f>C41</f>
        <v>1550</v>
      </c>
      <c r="D40" s="30">
        <f t="shared" ref="D40:E40" si="3">D41</f>
        <v>1600</v>
      </c>
      <c r="E40" s="30">
        <f t="shared" si="3"/>
        <v>1650</v>
      </c>
    </row>
    <row r="41" spans="1:5" ht="72.75" x14ac:dyDescent="0.25">
      <c r="A41" s="35" t="s">
        <v>78</v>
      </c>
      <c r="B41" s="29" t="s">
        <v>79</v>
      </c>
      <c r="C41" s="30">
        <v>1550</v>
      </c>
      <c r="D41" s="30">
        <v>1600</v>
      </c>
      <c r="E41" s="30">
        <v>1650</v>
      </c>
    </row>
    <row r="42" spans="1:5" ht="72.75" x14ac:dyDescent="0.25">
      <c r="A42" s="11" t="s">
        <v>80</v>
      </c>
      <c r="B42" s="29" t="s">
        <v>45</v>
      </c>
      <c r="C42" s="30">
        <f>SUM(C43)</f>
        <v>355</v>
      </c>
      <c r="D42" s="30">
        <f>SUM(D43)</f>
        <v>360</v>
      </c>
      <c r="E42" s="30">
        <f>SUM(E43)</f>
        <v>363</v>
      </c>
    </row>
    <row r="43" spans="1:5" ht="63" customHeight="1" x14ac:dyDescent="0.25">
      <c r="A43" s="35" t="s">
        <v>81</v>
      </c>
      <c r="B43" s="29" t="s">
        <v>82</v>
      </c>
      <c r="C43" s="30">
        <v>355</v>
      </c>
      <c r="D43" s="30">
        <v>360</v>
      </c>
      <c r="E43" s="30">
        <v>363</v>
      </c>
    </row>
    <row r="44" spans="1:5" ht="24.75" hidden="1" x14ac:dyDescent="0.25">
      <c r="A44" s="39" t="s">
        <v>83</v>
      </c>
      <c r="B44" s="29" t="s">
        <v>84</v>
      </c>
      <c r="C44" s="30">
        <f t="shared" ref="C44:E45" si="4">SUM(C45)</f>
        <v>0</v>
      </c>
      <c r="D44" s="30">
        <f t="shared" si="4"/>
        <v>0</v>
      </c>
      <c r="E44" s="30">
        <f t="shared" si="4"/>
        <v>0</v>
      </c>
    </row>
    <row r="45" spans="1:5" ht="48.75" hidden="1" x14ac:dyDescent="0.25">
      <c r="A45" s="39" t="s">
        <v>85</v>
      </c>
      <c r="B45" s="29" t="s">
        <v>86</v>
      </c>
      <c r="C45" s="30">
        <f t="shared" si="4"/>
        <v>0</v>
      </c>
      <c r="D45" s="30">
        <f t="shared" si="4"/>
        <v>0</v>
      </c>
      <c r="E45" s="30">
        <f t="shared" si="4"/>
        <v>0</v>
      </c>
    </row>
    <row r="46" spans="1:5" ht="48.75" hidden="1" x14ac:dyDescent="0.25">
      <c r="A46" s="39" t="s">
        <v>87</v>
      </c>
      <c r="B46" s="29" t="s">
        <v>88</v>
      </c>
      <c r="C46" s="30">
        <v>0</v>
      </c>
      <c r="D46" s="30">
        <v>0</v>
      </c>
      <c r="E46" s="30">
        <v>0</v>
      </c>
    </row>
    <row r="47" spans="1:5" ht="23.25" customHeight="1" x14ac:dyDescent="0.25">
      <c r="A47" s="25" t="s">
        <v>89</v>
      </c>
      <c r="B47" s="26" t="s">
        <v>90</v>
      </c>
      <c r="C47" s="27">
        <f>C48</f>
        <v>600</v>
      </c>
      <c r="D47" s="27">
        <f>D48</f>
        <v>610</v>
      </c>
      <c r="E47" s="27">
        <f>E48</f>
        <v>630</v>
      </c>
    </row>
    <row r="48" spans="1:5" ht="24.75" x14ac:dyDescent="0.25">
      <c r="A48" s="35" t="s">
        <v>91</v>
      </c>
      <c r="B48" s="29" t="s">
        <v>92</v>
      </c>
      <c r="C48" s="30">
        <f>C49+C50</f>
        <v>600</v>
      </c>
      <c r="D48" s="30">
        <f>D49+D50</f>
        <v>610</v>
      </c>
      <c r="E48" s="30">
        <f>E49+E50</f>
        <v>630</v>
      </c>
    </row>
    <row r="49" spans="1:5" ht="24.75" x14ac:dyDescent="0.25">
      <c r="A49" s="35" t="s">
        <v>93</v>
      </c>
      <c r="B49" s="29" t="s">
        <v>94</v>
      </c>
      <c r="C49" s="30">
        <v>475</v>
      </c>
      <c r="D49" s="30">
        <v>482.5</v>
      </c>
      <c r="E49" s="30">
        <v>502.5</v>
      </c>
    </row>
    <row r="50" spans="1:5" ht="15.75" x14ac:dyDescent="0.25">
      <c r="A50" s="35" t="s">
        <v>95</v>
      </c>
      <c r="B50" s="29" t="s">
        <v>96</v>
      </c>
      <c r="C50" s="30">
        <v>125</v>
      </c>
      <c r="D50" s="30">
        <v>127.5</v>
      </c>
      <c r="E50" s="30">
        <v>127.5</v>
      </c>
    </row>
    <row r="51" spans="1:5" ht="24.75" x14ac:dyDescent="0.25">
      <c r="A51" s="25" t="s">
        <v>97</v>
      </c>
      <c r="B51" s="26" t="s">
        <v>46</v>
      </c>
      <c r="C51" s="27">
        <f>SUM(C52+C54)</f>
        <v>346</v>
      </c>
      <c r="D51" s="27">
        <f>SUM(D52+D54)</f>
        <v>411</v>
      </c>
      <c r="E51" s="27">
        <f>SUM(E52+E54)</f>
        <v>456</v>
      </c>
    </row>
    <row r="52" spans="1:5" ht="72.75" x14ac:dyDescent="0.25">
      <c r="A52" s="39" t="s">
        <v>98</v>
      </c>
      <c r="B52" s="29" t="s">
        <v>99</v>
      </c>
      <c r="C52" s="30">
        <f>SUM(C53)</f>
        <v>50</v>
      </c>
      <c r="D52" s="30">
        <f>SUM(D53)</f>
        <v>115</v>
      </c>
      <c r="E52" s="30">
        <f>SUM(E53)</f>
        <v>160</v>
      </c>
    </row>
    <row r="53" spans="1:5" ht="84.75" x14ac:dyDescent="0.25">
      <c r="A53" s="37" t="s">
        <v>100</v>
      </c>
      <c r="B53" s="29" t="s">
        <v>101</v>
      </c>
      <c r="C53" s="30">
        <v>50</v>
      </c>
      <c r="D53" s="30">
        <v>115</v>
      </c>
      <c r="E53" s="30">
        <v>160</v>
      </c>
    </row>
    <row r="54" spans="1:5" ht="28.5" customHeight="1" x14ac:dyDescent="0.25">
      <c r="A54" s="39" t="s">
        <v>102</v>
      </c>
      <c r="B54" s="29" t="s">
        <v>103</v>
      </c>
      <c r="C54" s="30">
        <f>C55</f>
        <v>296</v>
      </c>
      <c r="D54" s="30">
        <f>D55</f>
        <v>296</v>
      </c>
      <c r="E54" s="30">
        <f>E55</f>
        <v>296</v>
      </c>
    </row>
    <row r="55" spans="1:5" ht="59.25" customHeight="1" x14ac:dyDescent="0.25">
      <c r="A55" s="3" t="s">
        <v>104</v>
      </c>
      <c r="B55" s="40" t="s">
        <v>105</v>
      </c>
      <c r="C55" s="30">
        <v>296</v>
      </c>
      <c r="D55" s="30">
        <v>296</v>
      </c>
      <c r="E55" s="30">
        <v>296</v>
      </c>
    </row>
    <row r="56" spans="1:5" ht="15.75" x14ac:dyDescent="0.25">
      <c r="A56" s="25" t="s">
        <v>106</v>
      </c>
      <c r="B56" s="26" t="s">
        <v>107</v>
      </c>
      <c r="C56" s="27">
        <f>C57</f>
        <v>520.6</v>
      </c>
      <c r="D56" s="27">
        <f t="shared" ref="D56:E56" si="5">D57</f>
        <v>562.20000000000005</v>
      </c>
      <c r="E56" s="27">
        <f t="shared" si="5"/>
        <v>603.79999999999995</v>
      </c>
    </row>
    <row r="57" spans="1:5" ht="36.75" x14ac:dyDescent="0.25">
      <c r="A57" s="3" t="s">
        <v>108</v>
      </c>
      <c r="B57" s="40" t="s">
        <v>109</v>
      </c>
      <c r="C57" s="27">
        <f>C58+C62+C64+C67+C69+C71+C75+C80+C84+C91</f>
        <v>520.6</v>
      </c>
      <c r="D57" s="27">
        <f>D58+D62+D64+D67+D69+D71+D75+D80+D84+D91</f>
        <v>562.20000000000005</v>
      </c>
      <c r="E57" s="27">
        <f>E58+E62+E64+E67+E69+E71+E75+E80+E84+E91</f>
        <v>603.79999999999995</v>
      </c>
    </row>
    <row r="58" spans="1:5" ht="60.75" x14ac:dyDescent="0.25">
      <c r="A58" s="4" t="s">
        <v>110</v>
      </c>
      <c r="B58" s="41" t="s">
        <v>111</v>
      </c>
      <c r="C58" s="27">
        <f>C59+C60+C61</f>
        <v>11.3</v>
      </c>
      <c r="D58" s="27">
        <f t="shared" ref="D58:E58" si="6">D59+D60+D61</f>
        <v>13.2</v>
      </c>
      <c r="E58" s="27">
        <f t="shared" si="6"/>
        <v>15.1</v>
      </c>
    </row>
    <row r="59" spans="1:5" ht="51" customHeight="1" x14ac:dyDescent="0.25">
      <c r="A59" s="3" t="s">
        <v>110</v>
      </c>
      <c r="B59" s="40" t="s">
        <v>112</v>
      </c>
      <c r="C59" s="30">
        <v>7</v>
      </c>
      <c r="D59" s="30">
        <v>8</v>
      </c>
      <c r="E59" s="30">
        <v>9</v>
      </c>
    </row>
    <row r="60" spans="1:5" ht="47.25" customHeight="1" x14ac:dyDescent="0.25">
      <c r="A60" s="3" t="s">
        <v>110</v>
      </c>
      <c r="B60" s="40" t="s">
        <v>113</v>
      </c>
      <c r="C60" s="30">
        <v>1.8</v>
      </c>
      <c r="D60" s="30">
        <v>2.2000000000000002</v>
      </c>
      <c r="E60" s="30">
        <v>2.6</v>
      </c>
    </row>
    <row r="61" spans="1:5" ht="47.25" customHeight="1" x14ac:dyDescent="0.25">
      <c r="A61" s="3" t="s">
        <v>110</v>
      </c>
      <c r="B61" s="40" t="s">
        <v>114</v>
      </c>
      <c r="C61" s="30">
        <v>2.5</v>
      </c>
      <c r="D61" s="30">
        <v>3</v>
      </c>
      <c r="E61" s="30">
        <v>3.5</v>
      </c>
    </row>
    <row r="62" spans="1:5" ht="84.75" x14ac:dyDescent="0.25">
      <c r="A62" s="4" t="s">
        <v>115</v>
      </c>
      <c r="B62" s="41" t="s">
        <v>116</v>
      </c>
      <c r="C62" s="27">
        <f>C63</f>
        <v>18</v>
      </c>
      <c r="D62" s="27">
        <f t="shared" ref="D62:E62" si="7">D63</f>
        <v>20</v>
      </c>
      <c r="E62" s="27">
        <f t="shared" si="7"/>
        <v>22</v>
      </c>
    </row>
    <row r="63" spans="1:5" ht="96.75" x14ac:dyDescent="0.25">
      <c r="A63" s="3" t="s">
        <v>117</v>
      </c>
      <c r="B63" s="40" t="s">
        <v>118</v>
      </c>
      <c r="C63" s="30">
        <v>18</v>
      </c>
      <c r="D63" s="30">
        <v>20</v>
      </c>
      <c r="E63" s="30">
        <v>22</v>
      </c>
    </row>
    <row r="64" spans="1:5" ht="42.75" customHeight="1" x14ac:dyDescent="0.25">
      <c r="A64" s="4" t="s">
        <v>119</v>
      </c>
      <c r="B64" s="41" t="s">
        <v>120</v>
      </c>
      <c r="C64" s="27">
        <f>C65+C66</f>
        <v>54</v>
      </c>
      <c r="D64" s="27">
        <f t="shared" ref="D64:E64" si="8">D65+D66</f>
        <v>57</v>
      </c>
      <c r="E64" s="27">
        <f t="shared" si="8"/>
        <v>60</v>
      </c>
    </row>
    <row r="65" spans="1:5" ht="63.75" customHeight="1" x14ac:dyDescent="0.25">
      <c r="A65" s="3" t="s">
        <v>121</v>
      </c>
      <c r="B65" s="40" t="s">
        <v>122</v>
      </c>
      <c r="C65" s="30">
        <v>6</v>
      </c>
      <c r="D65" s="30">
        <v>7</v>
      </c>
      <c r="E65" s="30">
        <v>8</v>
      </c>
    </row>
    <row r="66" spans="1:5" ht="63.75" customHeight="1" x14ac:dyDescent="0.25">
      <c r="A66" s="3" t="s">
        <v>121</v>
      </c>
      <c r="B66" s="40" t="s">
        <v>123</v>
      </c>
      <c r="C66" s="30">
        <v>48</v>
      </c>
      <c r="D66" s="30">
        <v>50</v>
      </c>
      <c r="E66" s="30">
        <v>52</v>
      </c>
    </row>
    <row r="67" spans="1:5" ht="63.75" customHeight="1" x14ac:dyDescent="0.25">
      <c r="A67" s="4" t="s">
        <v>124</v>
      </c>
      <c r="B67" s="41" t="s">
        <v>125</v>
      </c>
      <c r="C67" s="27">
        <f>C68</f>
        <v>15</v>
      </c>
      <c r="D67" s="27">
        <f t="shared" ref="D67:E67" si="9">D68</f>
        <v>17</v>
      </c>
      <c r="E67" s="27">
        <f t="shared" si="9"/>
        <v>19</v>
      </c>
    </row>
    <row r="68" spans="1:5" ht="63.75" customHeight="1" x14ac:dyDescent="0.25">
      <c r="A68" s="3" t="s">
        <v>124</v>
      </c>
      <c r="B68" s="40" t="s">
        <v>126</v>
      </c>
      <c r="C68" s="30">
        <v>15</v>
      </c>
      <c r="D68" s="30">
        <v>17</v>
      </c>
      <c r="E68" s="30">
        <v>19</v>
      </c>
    </row>
    <row r="69" spans="1:5" ht="63.75" customHeight="1" x14ac:dyDescent="0.25">
      <c r="A69" s="4" t="s">
        <v>127</v>
      </c>
      <c r="B69" s="41" t="s">
        <v>128</v>
      </c>
      <c r="C69" s="27">
        <f>C70</f>
        <v>4</v>
      </c>
      <c r="D69" s="27">
        <f t="shared" ref="D69:E69" si="10">D70</f>
        <v>5</v>
      </c>
      <c r="E69" s="27">
        <f t="shared" si="10"/>
        <v>6</v>
      </c>
    </row>
    <row r="70" spans="1:5" ht="51" customHeight="1" x14ac:dyDescent="0.25">
      <c r="A70" s="3" t="s">
        <v>127</v>
      </c>
      <c r="B70" s="40" t="s">
        <v>129</v>
      </c>
      <c r="C70" s="30">
        <v>4</v>
      </c>
      <c r="D70" s="30">
        <v>5</v>
      </c>
      <c r="E70" s="30">
        <v>6</v>
      </c>
    </row>
    <row r="71" spans="1:5" ht="63.75" customHeight="1" x14ac:dyDescent="0.25">
      <c r="A71" s="4" t="s">
        <v>130</v>
      </c>
      <c r="B71" s="41" t="s">
        <v>131</v>
      </c>
      <c r="C71" s="27">
        <f>C72+C73+C74</f>
        <v>20.8</v>
      </c>
      <c r="D71" s="27">
        <f>D72+D73+D74</f>
        <v>23.5</v>
      </c>
      <c r="E71" s="27">
        <f>E72+E73+E74</f>
        <v>26.2</v>
      </c>
    </row>
    <row r="72" spans="1:5" ht="63.75" customHeight="1" x14ac:dyDescent="0.25">
      <c r="A72" s="3" t="s">
        <v>130</v>
      </c>
      <c r="B72" s="40" t="s">
        <v>132</v>
      </c>
      <c r="C72" s="30">
        <v>1.3</v>
      </c>
      <c r="D72" s="30">
        <v>1.5</v>
      </c>
      <c r="E72" s="30">
        <v>1.7</v>
      </c>
    </row>
    <row r="73" spans="1:5" ht="63.75" customHeight="1" x14ac:dyDescent="0.25">
      <c r="A73" s="3" t="s">
        <v>130</v>
      </c>
      <c r="B73" s="40" t="s">
        <v>133</v>
      </c>
      <c r="C73" s="30">
        <v>15</v>
      </c>
      <c r="D73" s="30">
        <v>17</v>
      </c>
      <c r="E73" s="30">
        <v>19</v>
      </c>
    </row>
    <row r="74" spans="1:5" ht="63.75" customHeight="1" x14ac:dyDescent="0.25">
      <c r="A74" s="3" t="s">
        <v>130</v>
      </c>
      <c r="B74" s="40" t="s">
        <v>134</v>
      </c>
      <c r="C74" s="30">
        <v>4.5</v>
      </c>
      <c r="D74" s="30">
        <v>5</v>
      </c>
      <c r="E74" s="30">
        <v>5.5</v>
      </c>
    </row>
    <row r="75" spans="1:5" ht="63.75" customHeight="1" x14ac:dyDescent="0.25">
      <c r="A75" s="4" t="s">
        <v>135</v>
      </c>
      <c r="B75" s="41" t="s">
        <v>136</v>
      </c>
      <c r="C75" s="27">
        <f>C76+C77+C78+C79</f>
        <v>21.5</v>
      </c>
      <c r="D75" s="27">
        <f>D76+D77+D78+D79</f>
        <v>25</v>
      </c>
      <c r="E75" s="27">
        <f>E76+E77+E78+E79</f>
        <v>28.5</v>
      </c>
    </row>
    <row r="76" spans="1:5" ht="49.5" customHeight="1" x14ac:dyDescent="0.25">
      <c r="A76" s="3" t="s">
        <v>135</v>
      </c>
      <c r="B76" s="40" t="s">
        <v>137</v>
      </c>
      <c r="C76" s="30">
        <v>8</v>
      </c>
      <c r="D76" s="30">
        <v>9</v>
      </c>
      <c r="E76" s="30">
        <v>10</v>
      </c>
    </row>
    <row r="77" spans="1:5" ht="49.5" customHeight="1" x14ac:dyDescent="0.25">
      <c r="A77" s="3" t="s">
        <v>135</v>
      </c>
      <c r="B77" s="40" t="s">
        <v>138</v>
      </c>
      <c r="C77" s="30">
        <v>1.5</v>
      </c>
      <c r="D77" s="30">
        <v>2</v>
      </c>
      <c r="E77" s="30">
        <v>2.5</v>
      </c>
    </row>
    <row r="78" spans="1:5" ht="51" customHeight="1" x14ac:dyDescent="0.25">
      <c r="A78" s="3" t="s">
        <v>135</v>
      </c>
      <c r="B78" s="40" t="s">
        <v>139</v>
      </c>
      <c r="C78" s="30">
        <v>5</v>
      </c>
      <c r="D78" s="30">
        <v>6</v>
      </c>
      <c r="E78" s="30">
        <v>7</v>
      </c>
    </row>
    <row r="79" spans="1:5" ht="49.5" customHeight="1" x14ac:dyDescent="0.25">
      <c r="A79" s="3" t="s">
        <v>135</v>
      </c>
      <c r="B79" s="40" t="s">
        <v>140</v>
      </c>
      <c r="C79" s="30">
        <v>7</v>
      </c>
      <c r="D79" s="30">
        <v>8</v>
      </c>
      <c r="E79" s="30">
        <v>9</v>
      </c>
    </row>
    <row r="80" spans="1:5" ht="63.75" customHeight="1" x14ac:dyDescent="0.25">
      <c r="A80" s="4" t="s">
        <v>141</v>
      </c>
      <c r="B80" s="41" t="s">
        <v>142</v>
      </c>
      <c r="C80" s="27">
        <f>C81+C82+C83</f>
        <v>36</v>
      </c>
      <c r="D80" s="27">
        <f t="shared" ref="D80:E80" si="11">D81+D82+D83</f>
        <v>40.5</v>
      </c>
      <c r="E80" s="27">
        <f t="shared" si="11"/>
        <v>45</v>
      </c>
    </row>
    <row r="81" spans="1:5" ht="63.75" customHeight="1" x14ac:dyDescent="0.25">
      <c r="A81" s="3" t="s">
        <v>141</v>
      </c>
      <c r="B81" s="40" t="s">
        <v>143</v>
      </c>
      <c r="C81" s="30">
        <v>5</v>
      </c>
      <c r="D81" s="30">
        <v>6</v>
      </c>
      <c r="E81" s="30">
        <v>7</v>
      </c>
    </row>
    <row r="82" spans="1:5" ht="63.75" customHeight="1" x14ac:dyDescent="0.25">
      <c r="A82" s="3" t="s">
        <v>141</v>
      </c>
      <c r="B82" s="40" t="s">
        <v>144</v>
      </c>
      <c r="C82" s="30">
        <v>30</v>
      </c>
      <c r="D82" s="30">
        <v>33</v>
      </c>
      <c r="E82" s="30">
        <v>36</v>
      </c>
    </row>
    <row r="83" spans="1:5" ht="63.75" customHeight="1" x14ac:dyDescent="0.25">
      <c r="A83" s="3" t="s">
        <v>141</v>
      </c>
      <c r="B83" s="40" t="s">
        <v>145</v>
      </c>
      <c r="C83" s="30">
        <v>1</v>
      </c>
      <c r="D83" s="30">
        <v>1.5</v>
      </c>
      <c r="E83" s="30">
        <v>2</v>
      </c>
    </row>
    <row r="84" spans="1:5" ht="24.75" customHeight="1" x14ac:dyDescent="0.25">
      <c r="A84" s="4" t="s">
        <v>146</v>
      </c>
      <c r="B84" s="41" t="s">
        <v>147</v>
      </c>
      <c r="C84" s="27">
        <f>C85+C86+C87+C88+C89+C90</f>
        <v>298</v>
      </c>
      <c r="D84" s="27">
        <f t="shared" ref="D84:E84" si="12">D85+D86+D87+D90+D89+D88</f>
        <v>317</v>
      </c>
      <c r="E84" s="27">
        <f t="shared" si="12"/>
        <v>336</v>
      </c>
    </row>
    <row r="85" spans="1:5" ht="63" customHeight="1" x14ac:dyDescent="0.25">
      <c r="A85" s="3" t="s">
        <v>148</v>
      </c>
      <c r="B85" s="40" t="s">
        <v>149</v>
      </c>
      <c r="C85" s="30">
        <v>7</v>
      </c>
      <c r="D85" s="30">
        <v>8</v>
      </c>
      <c r="E85" s="30">
        <v>9</v>
      </c>
    </row>
    <row r="86" spans="1:5" ht="63" customHeight="1" x14ac:dyDescent="0.25">
      <c r="A86" s="3" t="s">
        <v>148</v>
      </c>
      <c r="B86" s="40" t="s">
        <v>150</v>
      </c>
      <c r="C86" s="30">
        <v>240</v>
      </c>
      <c r="D86" s="30">
        <v>250</v>
      </c>
      <c r="E86" s="30">
        <v>260</v>
      </c>
    </row>
    <row r="87" spans="1:5" ht="63" customHeight="1" x14ac:dyDescent="0.25">
      <c r="A87" s="3" t="s">
        <v>148</v>
      </c>
      <c r="B87" s="40" t="s">
        <v>151</v>
      </c>
      <c r="C87" s="30">
        <v>18</v>
      </c>
      <c r="D87" s="30">
        <v>20</v>
      </c>
      <c r="E87" s="30">
        <v>22</v>
      </c>
    </row>
    <row r="88" spans="1:5" ht="63" customHeight="1" x14ac:dyDescent="0.25">
      <c r="A88" s="3" t="s">
        <v>148</v>
      </c>
      <c r="B88" s="40" t="s">
        <v>152</v>
      </c>
      <c r="C88" s="30">
        <v>20</v>
      </c>
      <c r="D88" s="30">
        <v>23</v>
      </c>
      <c r="E88" s="30">
        <v>26</v>
      </c>
    </row>
    <row r="89" spans="1:5" ht="63" customHeight="1" x14ac:dyDescent="0.25">
      <c r="A89" s="3" t="s">
        <v>148</v>
      </c>
      <c r="B89" s="40" t="s">
        <v>153</v>
      </c>
      <c r="C89" s="30">
        <v>8</v>
      </c>
      <c r="D89" s="30">
        <v>10</v>
      </c>
      <c r="E89" s="30">
        <v>12</v>
      </c>
    </row>
    <row r="90" spans="1:5" ht="63" customHeight="1" x14ac:dyDescent="0.25">
      <c r="A90" s="3" t="s">
        <v>154</v>
      </c>
      <c r="B90" s="40" t="s">
        <v>155</v>
      </c>
      <c r="C90" s="30">
        <v>5</v>
      </c>
      <c r="D90" s="30">
        <v>6</v>
      </c>
      <c r="E90" s="30">
        <v>7</v>
      </c>
    </row>
    <row r="91" spans="1:5" ht="21" customHeight="1" x14ac:dyDescent="0.25">
      <c r="A91" s="4" t="s">
        <v>156</v>
      </c>
      <c r="B91" s="41" t="s">
        <v>157</v>
      </c>
      <c r="C91" s="27">
        <f>C92</f>
        <v>42</v>
      </c>
      <c r="D91" s="27">
        <f t="shared" ref="D91:E91" si="13">D92</f>
        <v>44</v>
      </c>
      <c r="E91" s="27">
        <f t="shared" si="13"/>
        <v>46</v>
      </c>
    </row>
    <row r="92" spans="1:5" ht="63" customHeight="1" x14ac:dyDescent="0.25">
      <c r="A92" s="3" t="s">
        <v>158</v>
      </c>
      <c r="B92" s="40" t="s">
        <v>159</v>
      </c>
      <c r="C92" s="30">
        <v>42</v>
      </c>
      <c r="D92" s="30">
        <v>44</v>
      </c>
      <c r="E92" s="30">
        <v>46</v>
      </c>
    </row>
    <row r="93" spans="1:5" ht="15.75" x14ac:dyDescent="0.25">
      <c r="A93" s="25" t="s">
        <v>36</v>
      </c>
      <c r="B93" s="42" t="s">
        <v>160</v>
      </c>
      <c r="C93" s="43">
        <f>C94</f>
        <v>373220.60399999999</v>
      </c>
      <c r="D93" s="44">
        <f>D94</f>
        <v>235836.1</v>
      </c>
      <c r="E93" s="44">
        <f>E94</f>
        <v>221880.3</v>
      </c>
    </row>
    <row r="94" spans="1:5" ht="36.75" x14ac:dyDescent="0.25">
      <c r="A94" s="25" t="s">
        <v>161</v>
      </c>
      <c r="B94" s="42" t="s">
        <v>162</v>
      </c>
      <c r="C94" s="45">
        <f>C95+C98+C116+C144</f>
        <v>373220.60399999999</v>
      </c>
      <c r="D94" s="44">
        <f>D95+D98+D116+D144</f>
        <v>235836.1</v>
      </c>
      <c r="E94" s="44">
        <f>E95+E98+E116+E144</f>
        <v>221880.3</v>
      </c>
    </row>
    <row r="95" spans="1:5" ht="24.75" hidden="1" x14ac:dyDescent="0.25">
      <c r="A95" s="12" t="s">
        <v>37</v>
      </c>
      <c r="B95" s="32" t="s">
        <v>44</v>
      </c>
      <c r="C95" s="45">
        <f t="shared" ref="C95:E96" si="14">C96</f>
        <v>0</v>
      </c>
      <c r="D95" s="44">
        <f t="shared" si="14"/>
        <v>0</v>
      </c>
      <c r="E95" s="44">
        <f t="shared" si="14"/>
        <v>0</v>
      </c>
    </row>
    <row r="96" spans="1:5" ht="24.75" hidden="1" x14ac:dyDescent="0.25">
      <c r="A96" s="12" t="s">
        <v>38</v>
      </c>
      <c r="B96" s="32" t="s">
        <v>163</v>
      </c>
      <c r="C96" s="45">
        <f t="shared" si="14"/>
        <v>0</v>
      </c>
      <c r="D96" s="44">
        <f t="shared" si="14"/>
        <v>0</v>
      </c>
      <c r="E96" s="44">
        <f t="shared" si="14"/>
        <v>0</v>
      </c>
    </row>
    <row r="97" spans="1:5" ht="24.75" hidden="1" x14ac:dyDescent="0.25">
      <c r="A97" s="10" t="s">
        <v>164</v>
      </c>
      <c r="B97" s="36" t="s">
        <v>165</v>
      </c>
      <c r="C97" s="46">
        <v>0</v>
      </c>
      <c r="D97" s="27">
        <v>0</v>
      </c>
      <c r="E97" s="27">
        <v>0</v>
      </c>
    </row>
    <row r="98" spans="1:5" ht="24.75" x14ac:dyDescent="0.25">
      <c r="A98" s="12" t="s">
        <v>166</v>
      </c>
      <c r="B98" s="32" t="s">
        <v>167</v>
      </c>
      <c r="C98" s="47">
        <f>C107+C101+C105+C99+C103</f>
        <v>172449.00399999999</v>
      </c>
      <c r="D98" s="8">
        <f t="shared" ref="D98:E98" si="15">D107+D101+D105+D99+D103</f>
        <v>56148</v>
      </c>
      <c r="E98" s="8">
        <f t="shared" si="15"/>
        <v>45455.599999999991</v>
      </c>
    </row>
    <row r="99" spans="1:5" ht="75.75" customHeight="1" x14ac:dyDescent="0.25">
      <c r="A99" s="12" t="s">
        <v>168</v>
      </c>
      <c r="B99" s="32" t="s">
        <v>169</v>
      </c>
      <c r="C99" s="8">
        <f>C100</f>
        <v>17615</v>
      </c>
      <c r="D99" s="8">
        <f t="shared" ref="D99:E99" si="16">D100</f>
        <v>17615</v>
      </c>
      <c r="E99" s="8">
        <f t="shared" si="16"/>
        <v>17615</v>
      </c>
    </row>
    <row r="100" spans="1:5" ht="62.25" customHeight="1" x14ac:dyDescent="0.25">
      <c r="A100" s="10" t="s">
        <v>170</v>
      </c>
      <c r="B100" s="36" t="s">
        <v>171</v>
      </c>
      <c r="C100" s="9">
        <v>17615</v>
      </c>
      <c r="D100" s="9">
        <v>17615</v>
      </c>
      <c r="E100" s="9">
        <v>17615</v>
      </c>
    </row>
    <row r="101" spans="1:5" ht="36.75" x14ac:dyDescent="0.25">
      <c r="A101" s="12" t="s">
        <v>172</v>
      </c>
      <c r="B101" s="32" t="s">
        <v>173</v>
      </c>
      <c r="C101" s="8">
        <f>C102</f>
        <v>200</v>
      </c>
      <c r="D101" s="8">
        <f t="shared" ref="D101:E101" si="17">D102</f>
        <v>0</v>
      </c>
      <c r="E101" s="8">
        <f t="shared" si="17"/>
        <v>0</v>
      </c>
    </row>
    <row r="102" spans="1:5" ht="36.75" x14ac:dyDescent="0.25">
      <c r="A102" s="10" t="s">
        <v>174</v>
      </c>
      <c r="B102" s="36" t="s">
        <v>175</v>
      </c>
      <c r="C102" s="9">
        <v>200</v>
      </c>
      <c r="D102" s="9">
        <v>0</v>
      </c>
      <c r="E102" s="9">
        <v>0</v>
      </c>
    </row>
    <row r="103" spans="1:5" ht="63.75" x14ac:dyDescent="0.25">
      <c r="A103" s="48" t="s">
        <v>176</v>
      </c>
      <c r="B103" s="49" t="s">
        <v>177</v>
      </c>
      <c r="C103" s="8">
        <f>C104</f>
        <v>5873.8</v>
      </c>
      <c r="D103" s="8">
        <f t="shared" ref="D103:E103" si="18">D104</f>
        <v>6215.8</v>
      </c>
      <c r="E103" s="8">
        <f t="shared" si="18"/>
        <v>870.2</v>
      </c>
    </row>
    <row r="104" spans="1:5" ht="76.5" x14ac:dyDescent="0.25">
      <c r="A104" s="50" t="s">
        <v>178</v>
      </c>
      <c r="B104" s="51" t="s">
        <v>179</v>
      </c>
      <c r="C104" s="9">
        <v>5873.8</v>
      </c>
      <c r="D104" s="9">
        <v>6215.8</v>
      </c>
      <c r="E104" s="9">
        <v>870.2</v>
      </c>
    </row>
    <row r="105" spans="1:5" ht="24.75" x14ac:dyDescent="0.25">
      <c r="A105" s="52" t="s">
        <v>180</v>
      </c>
      <c r="B105" s="32" t="s">
        <v>181</v>
      </c>
      <c r="C105" s="47">
        <f>C106</f>
        <v>120673.704</v>
      </c>
      <c r="D105" s="8">
        <f t="shared" ref="D105:E105" si="19">D106</f>
        <v>0</v>
      </c>
      <c r="E105" s="8">
        <f t="shared" si="19"/>
        <v>0</v>
      </c>
    </row>
    <row r="106" spans="1:5" ht="36" x14ac:dyDescent="0.25">
      <c r="A106" s="53" t="s">
        <v>182</v>
      </c>
      <c r="B106" s="36" t="s">
        <v>183</v>
      </c>
      <c r="C106" s="54">
        <v>120673.704</v>
      </c>
      <c r="D106" s="9">
        <v>0</v>
      </c>
      <c r="E106" s="9">
        <v>0</v>
      </c>
    </row>
    <row r="107" spans="1:5" ht="15.75" x14ac:dyDescent="0.25">
      <c r="A107" s="12" t="s">
        <v>184</v>
      </c>
      <c r="B107" s="32" t="s">
        <v>185</v>
      </c>
      <c r="C107" s="8">
        <f>C108+C111+C110+C109+C112+C113++C114+C115</f>
        <v>28086.5</v>
      </c>
      <c r="D107" s="8">
        <f t="shared" ref="D107" si="20">D108+D111+D110+D109+D112+D113++D114+D115</f>
        <v>32317.199999999997</v>
      </c>
      <c r="E107" s="8">
        <f>E108+E109+E110+E111+E112+E113+E114+E115</f>
        <v>26970.399999999998</v>
      </c>
    </row>
    <row r="108" spans="1:5" ht="36" x14ac:dyDescent="0.25">
      <c r="A108" s="55" t="s">
        <v>186</v>
      </c>
      <c r="B108" s="36" t="s">
        <v>187</v>
      </c>
      <c r="C108" s="9">
        <v>17567</v>
      </c>
      <c r="D108" s="9">
        <v>17567</v>
      </c>
      <c r="E108" s="9">
        <v>17567</v>
      </c>
    </row>
    <row r="109" spans="1:5" ht="37.5" customHeight="1" x14ac:dyDescent="0.25">
      <c r="A109" s="10" t="s">
        <v>188</v>
      </c>
      <c r="B109" s="36" t="s">
        <v>187</v>
      </c>
      <c r="C109" s="9">
        <v>931.6</v>
      </c>
      <c r="D109" s="9">
        <v>931.6</v>
      </c>
      <c r="E109" s="9">
        <v>931.6</v>
      </c>
    </row>
    <row r="110" spans="1:5" ht="135.75" customHeight="1" x14ac:dyDescent="0.25">
      <c r="A110" s="55" t="s">
        <v>189</v>
      </c>
      <c r="B110" s="36" t="s">
        <v>187</v>
      </c>
      <c r="C110" s="9">
        <v>1071.5</v>
      </c>
      <c r="D110" s="9">
        <v>1071.5</v>
      </c>
      <c r="E110" s="9">
        <v>1071.5</v>
      </c>
    </row>
    <row r="111" spans="1:5" ht="72.75" x14ac:dyDescent="0.25">
      <c r="A111" s="10" t="s">
        <v>190</v>
      </c>
      <c r="B111" s="36" t="s">
        <v>187</v>
      </c>
      <c r="C111" s="56">
        <v>5000</v>
      </c>
      <c r="D111" s="9">
        <v>5000</v>
      </c>
      <c r="E111" s="9">
        <v>5000</v>
      </c>
    </row>
    <row r="112" spans="1:5" ht="84" customHeight="1" x14ac:dyDescent="0.25">
      <c r="A112" s="10" t="s">
        <v>191</v>
      </c>
      <c r="B112" s="36" t="s">
        <v>187</v>
      </c>
      <c r="C112" s="56">
        <v>1000</v>
      </c>
      <c r="D112" s="9">
        <v>0</v>
      </c>
      <c r="E112" s="9">
        <v>0</v>
      </c>
    </row>
    <row r="113" spans="1:6" ht="72.75" x14ac:dyDescent="0.25">
      <c r="A113" s="10" t="s">
        <v>192</v>
      </c>
      <c r="B113" s="36" t="s">
        <v>187</v>
      </c>
      <c r="C113" s="56">
        <v>1000</v>
      </c>
      <c r="D113" s="9">
        <v>1000</v>
      </c>
      <c r="E113" s="9">
        <v>1000</v>
      </c>
    </row>
    <row r="114" spans="1:6" ht="60.75" x14ac:dyDescent="0.25">
      <c r="A114" s="10" t="s">
        <v>193</v>
      </c>
      <c r="B114" s="36" t="s">
        <v>187</v>
      </c>
      <c r="C114" s="56">
        <v>0</v>
      </c>
      <c r="D114" s="9">
        <v>5400</v>
      </c>
      <c r="E114" s="9">
        <v>0</v>
      </c>
    </row>
    <row r="115" spans="1:6" ht="48.75" x14ac:dyDescent="0.25">
      <c r="A115" s="10" t="s">
        <v>194</v>
      </c>
      <c r="B115" s="36" t="s">
        <v>187</v>
      </c>
      <c r="C115" s="56">
        <v>1516.4</v>
      </c>
      <c r="D115" s="9">
        <v>1347.1</v>
      </c>
      <c r="E115" s="9">
        <v>1400.3</v>
      </c>
    </row>
    <row r="116" spans="1:6" ht="24.75" x14ac:dyDescent="0.25">
      <c r="A116" s="12" t="s">
        <v>195</v>
      </c>
      <c r="B116" s="32" t="s">
        <v>39</v>
      </c>
      <c r="C116" s="8">
        <f>C117+C119+C133+C136+C140+C142+C138</f>
        <v>185722.00000000003</v>
      </c>
      <c r="D116" s="8">
        <f t="shared" ref="D116:E116" si="21">D117+D119+D133+D136+D140+D142+D138</f>
        <v>164673.80000000002</v>
      </c>
      <c r="E116" s="8">
        <f t="shared" si="21"/>
        <v>172727</v>
      </c>
    </row>
    <row r="117" spans="1:6" ht="53.25" customHeight="1" x14ac:dyDescent="0.25">
      <c r="A117" s="12" t="s">
        <v>196</v>
      </c>
      <c r="B117" s="32" t="s">
        <v>197</v>
      </c>
      <c r="C117" s="8">
        <f>C118</f>
        <v>10982.3</v>
      </c>
      <c r="D117" s="8">
        <f t="shared" ref="D117:E117" si="22">D118</f>
        <v>10982.3</v>
      </c>
      <c r="E117" s="8">
        <f t="shared" si="22"/>
        <v>10982.3</v>
      </c>
    </row>
    <row r="118" spans="1:6" ht="108.75" x14ac:dyDescent="0.25">
      <c r="A118" s="10" t="s">
        <v>198</v>
      </c>
      <c r="B118" s="57" t="s">
        <v>199</v>
      </c>
      <c r="C118" s="56">
        <v>10982.3</v>
      </c>
      <c r="D118" s="9">
        <v>10982.3</v>
      </c>
      <c r="E118" s="9">
        <v>10982.3</v>
      </c>
    </row>
    <row r="119" spans="1:6" ht="36.75" x14ac:dyDescent="0.25">
      <c r="A119" s="12" t="s">
        <v>40</v>
      </c>
      <c r="B119" s="32" t="s">
        <v>200</v>
      </c>
      <c r="C119" s="8">
        <f>SUM(C120:C132)</f>
        <v>164558.30000000002</v>
      </c>
      <c r="D119" s="8">
        <f>SUM(D120:D132)</f>
        <v>143836.20000000001</v>
      </c>
      <c r="E119" s="8">
        <f>SUM(E120:E132)</f>
        <v>151855.1</v>
      </c>
    </row>
    <row r="120" spans="1:6" ht="48.75" x14ac:dyDescent="0.25">
      <c r="A120" s="10" t="s">
        <v>201</v>
      </c>
      <c r="B120" s="57" t="s">
        <v>202</v>
      </c>
      <c r="C120" s="56">
        <v>15126.5</v>
      </c>
      <c r="D120" s="56">
        <v>13073.5</v>
      </c>
      <c r="E120" s="56">
        <v>13694.3</v>
      </c>
    </row>
    <row r="121" spans="1:6" ht="60.75" x14ac:dyDescent="0.25">
      <c r="A121" s="10" t="s">
        <v>203</v>
      </c>
      <c r="B121" s="57" t="s">
        <v>202</v>
      </c>
      <c r="C121" s="56">
        <v>130047.1</v>
      </c>
      <c r="D121" s="9">
        <v>112785.1</v>
      </c>
      <c r="E121" s="9">
        <v>119696.1</v>
      </c>
    </row>
    <row r="122" spans="1:6" ht="48.75" x14ac:dyDescent="0.25">
      <c r="A122" s="10" t="s">
        <v>204</v>
      </c>
      <c r="B122" s="57" t="s">
        <v>202</v>
      </c>
      <c r="C122" s="56">
        <v>9192</v>
      </c>
      <c r="D122" s="9">
        <v>7943.4</v>
      </c>
      <c r="E122" s="9">
        <v>8320.9</v>
      </c>
    </row>
    <row r="123" spans="1:6" ht="60" x14ac:dyDescent="0.25">
      <c r="A123" s="58" t="s">
        <v>205</v>
      </c>
      <c r="B123" s="57" t="s">
        <v>202</v>
      </c>
      <c r="C123" s="56">
        <v>4374.7</v>
      </c>
      <c r="D123" s="9">
        <v>4628.2</v>
      </c>
      <c r="E123" s="9">
        <v>4628.2</v>
      </c>
    </row>
    <row r="124" spans="1:6" ht="65.25" customHeight="1" x14ac:dyDescent="0.25">
      <c r="A124" s="10" t="s">
        <v>206</v>
      </c>
      <c r="B124" s="57" t="s">
        <v>202</v>
      </c>
      <c r="C124" s="56">
        <v>53.6</v>
      </c>
      <c r="D124" s="9">
        <v>0</v>
      </c>
      <c r="E124" s="9">
        <v>0</v>
      </c>
    </row>
    <row r="125" spans="1:6" ht="96.75" x14ac:dyDescent="0.25">
      <c r="A125" s="59" t="s">
        <v>207</v>
      </c>
      <c r="B125" s="57" t="s">
        <v>202</v>
      </c>
      <c r="C125" s="56">
        <v>1111.4000000000001</v>
      </c>
      <c r="D125" s="9">
        <v>1111.4000000000001</v>
      </c>
      <c r="E125" s="9">
        <v>1111.4000000000001</v>
      </c>
    </row>
    <row r="126" spans="1:6" s="60" customFormat="1" ht="84.75" customHeight="1" x14ac:dyDescent="0.25">
      <c r="A126" s="59" t="s">
        <v>208</v>
      </c>
      <c r="B126" s="57" t="s">
        <v>202</v>
      </c>
      <c r="C126" s="56">
        <v>37.200000000000003</v>
      </c>
      <c r="D126" s="9">
        <v>32.9</v>
      </c>
      <c r="E126" s="9">
        <v>34.200000000000003</v>
      </c>
      <c r="F126"/>
    </row>
    <row r="127" spans="1:6" ht="88.5" customHeight="1" x14ac:dyDescent="0.25">
      <c r="A127" s="59" t="s">
        <v>209</v>
      </c>
      <c r="B127" s="57" t="s">
        <v>202</v>
      </c>
      <c r="C127" s="56">
        <v>2734.8</v>
      </c>
      <c r="D127" s="9">
        <v>2417.4</v>
      </c>
      <c r="E127" s="9">
        <v>2514.5</v>
      </c>
    </row>
    <row r="128" spans="1:6" ht="42" customHeight="1" x14ac:dyDescent="0.25">
      <c r="A128" s="61" t="s">
        <v>210</v>
      </c>
      <c r="B128" s="57" t="s">
        <v>211</v>
      </c>
      <c r="C128" s="56">
        <v>315.8</v>
      </c>
      <c r="D128" s="9">
        <v>279.10000000000002</v>
      </c>
      <c r="E128" s="9">
        <v>290.3</v>
      </c>
      <c r="F128" s="60"/>
    </row>
    <row r="129" spans="1:5" ht="53.25" customHeight="1" x14ac:dyDescent="0.25">
      <c r="A129" s="62" t="s">
        <v>212</v>
      </c>
      <c r="B129" s="57" t="s">
        <v>211</v>
      </c>
      <c r="C129" s="56">
        <v>296.7</v>
      </c>
      <c r="D129" s="9">
        <v>296.7</v>
      </c>
      <c r="E129" s="9">
        <v>296.7</v>
      </c>
    </row>
    <row r="130" spans="1:5" ht="64.5" customHeight="1" x14ac:dyDescent="0.25">
      <c r="A130" s="59" t="s">
        <v>213</v>
      </c>
      <c r="B130" s="57" t="s">
        <v>202</v>
      </c>
      <c r="C130" s="56">
        <v>462</v>
      </c>
      <c r="D130" s="9">
        <v>462</v>
      </c>
      <c r="E130" s="9">
        <v>462</v>
      </c>
    </row>
    <row r="131" spans="1:5" ht="63.75" customHeight="1" x14ac:dyDescent="0.25">
      <c r="A131" s="59" t="s">
        <v>214</v>
      </c>
      <c r="B131" s="57" t="s">
        <v>202</v>
      </c>
      <c r="C131" s="56">
        <v>139.6</v>
      </c>
      <c r="D131" s="9">
        <v>139.6</v>
      </c>
      <c r="E131" s="9">
        <v>139.6</v>
      </c>
    </row>
    <row r="132" spans="1:5" ht="29.25" customHeight="1" x14ac:dyDescent="0.25">
      <c r="A132" s="58" t="s">
        <v>215</v>
      </c>
      <c r="B132" s="57" t="s">
        <v>202</v>
      </c>
      <c r="C132" s="56">
        <v>666.9</v>
      </c>
      <c r="D132" s="9">
        <v>666.9</v>
      </c>
      <c r="E132" s="9">
        <v>666.9</v>
      </c>
    </row>
    <row r="133" spans="1:5" ht="51" customHeight="1" x14ac:dyDescent="0.25">
      <c r="A133" s="63" t="s">
        <v>216</v>
      </c>
      <c r="B133" s="64" t="s">
        <v>217</v>
      </c>
      <c r="C133" s="65">
        <f>C134+C135</f>
        <v>8053.7</v>
      </c>
      <c r="D133" s="65">
        <f t="shared" ref="D133:E133" si="23">D134+D135</f>
        <v>8053.7</v>
      </c>
      <c r="E133" s="65">
        <f t="shared" si="23"/>
        <v>8053.7</v>
      </c>
    </row>
    <row r="134" spans="1:5" ht="30.75" customHeight="1" x14ac:dyDescent="0.25">
      <c r="A134" s="10" t="s">
        <v>218</v>
      </c>
      <c r="B134" s="57" t="s">
        <v>219</v>
      </c>
      <c r="C134" s="56">
        <v>6293</v>
      </c>
      <c r="D134" s="9">
        <v>6293</v>
      </c>
      <c r="E134" s="9">
        <v>6293</v>
      </c>
    </row>
    <row r="135" spans="1:5" ht="38.25" customHeight="1" x14ac:dyDescent="0.25">
      <c r="A135" s="10" t="s">
        <v>220</v>
      </c>
      <c r="B135" s="57" t="s">
        <v>219</v>
      </c>
      <c r="C135" s="56">
        <v>1760.7</v>
      </c>
      <c r="D135" s="9">
        <v>1760.7</v>
      </c>
      <c r="E135" s="9">
        <v>1760.7</v>
      </c>
    </row>
    <row r="136" spans="1:5" ht="74.25" customHeight="1" x14ac:dyDescent="0.25">
      <c r="A136" s="66" t="s">
        <v>221</v>
      </c>
      <c r="B136" s="64" t="s">
        <v>222</v>
      </c>
      <c r="C136" s="65">
        <f>C137</f>
        <v>721.2</v>
      </c>
      <c r="D136" s="65">
        <f t="shared" ref="D136:E136" si="24">D137</f>
        <v>637.5</v>
      </c>
      <c r="E136" s="65">
        <f t="shared" si="24"/>
        <v>663</v>
      </c>
    </row>
    <row r="137" spans="1:5" ht="60" x14ac:dyDescent="0.25">
      <c r="A137" s="58" t="s">
        <v>223</v>
      </c>
      <c r="B137" s="57" t="s">
        <v>224</v>
      </c>
      <c r="C137" s="56">
        <v>721.2</v>
      </c>
      <c r="D137" s="9">
        <v>637.5</v>
      </c>
      <c r="E137" s="9">
        <v>663</v>
      </c>
    </row>
    <row r="138" spans="1:5" ht="48" x14ac:dyDescent="0.25">
      <c r="A138" s="67" t="s">
        <v>225</v>
      </c>
      <c r="B138" s="64" t="s">
        <v>226</v>
      </c>
      <c r="C138" s="65">
        <f>C139</f>
        <v>3.4</v>
      </c>
      <c r="D138" s="65">
        <f>D139</f>
        <v>29.2</v>
      </c>
      <c r="E138" s="65">
        <f>E139</f>
        <v>1.8</v>
      </c>
    </row>
    <row r="139" spans="1:5" ht="60" x14ac:dyDescent="0.25">
      <c r="A139" s="53" t="s">
        <v>227</v>
      </c>
      <c r="B139" s="57" t="s">
        <v>228</v>
      </c>
      <c r="C139" s="56">
        <v>3.4</v>
      </c>
      <c r="D139" s="9">
        <v>29.2</v>
      </c>
      <c r="E139" s="9">
        <v>1.8</v>
      </c>
    </row>
    <row r="140" spans="1:5" ht="24" x14ac:dyDescent="0.25">
      <c r="A140" s="68" t="s">
        <v>229</v>
      </c>
      <c r="B140" s="64" t="s">
        <v>230</v>
      </c>
      <c r="C140" s="65">
        <f>C141</f>
        <v>263.60000000000002</v>
      </c>
      <c r="D140" s="65">
        <f t="shared" ref="D140:E140" si="25">D141</f>
        <v>0</v>
      </c>
      <c r="E140" s="65">
        <f t="shared" si="25"/>
        <v>0</v>
      </c>
    </row>
    <row r="141" spans="1:5" ht="36.75" customHeight="1" x14ac:dyDescent="0.25">
      <c r="A141" s="58" t="s">
        <v>231</v>
      </c>
      <c r="B141" s="57" t="s">
        <v>232</v>
      </c>
      <c r="C141" s="56">
        <v>263.60000000000002</v>
      </c>
      <c r="D141" s="9">
        <v>0</v>
      </c>
      <c r="E141" s="9">
        <v>0</v>
      </c>
    </row>
    <row r="142" spans="1:5" ht="28.5" customHeight="1" x14ac:dyDescent="0.25">
      <c r="A142" s="68" t="s">
        <v>233</v>
      </c>
      <c r="B142" s="64" t="s">
        <v>234</v>
      </c>
      <c r="C142" s="65">
        <f>C143</f>
        <v>1139.5</v>
      </c>
      <c r="D142" s="65">
        <f t="shared" ref="D142:E142" si="26">D143</f>
        <v>1134.9000000000001</v>
      </c>
      <c r="E142" s="65">
        <f t="shared" si="26"/>
        <v>1171.0999999999999</v>
      </c>
    </row>
    <row r="143" spans="1:5" ht="46.5" customHeight="1" x14ac:dyDescent="0.25">
      <c r="A143" s="10" t="s">
        <v>235</v>
      </c>
      <c r="B143" s="36" t="s">
        <v>236</v>
      </c>
      <c r="C143" s="56">
        <v>1139.5</v>
      </c>
      <c r="D143" s="9">
        <v>1134.9000000000001</v>
      </c>
      <c r="E143" s="9">
        <v>1171.0999999999999</v>
      </c>
    </row>
    <row r="144" spans="1:5" ht="15.75" x14ac:dyDescent="0.25">
      <c r="A144" s="12" t="s">
        <v>237</v>
      </c>
      <c r="B144" s="32" t="s">
        <v>41</v>
      </c>
      <c r="C144" s="8">
        <f>C145+C147+C149</f>
        <v>15049.6</v>
      </c>
      <c r="D144" s="8">
        <f t="shared" ref="D144:E144" si="27">D145+D147+D149</f>
        <v>15014.3</v>
      </c>
      <c r="E144" s="8">
        <f t="shared" si="27"/>
        <v>3697.7</v>
      </c>
    </row>
    <row r="145" spans="1:6" ht="62.25" customHeight="1" x14ac:dyDescent="0.25">
      <c r="A145" s="12" t="s">
        <v>238</v>
      </c>
      <c r="B145" s="32" t="s">
        <v>239</v>
      </c>
      <c r="C145" s="8">
        <f>C146</f>
        <v>3418</v>
      </c>
      <c r="D145" s="8">
        <f t="shared" ref="D145:E145" si="28">D146</f>
        <v>3418</v>
      </c>
      <c r="E145" s="8">
        <f t="shared" si="28"/>
        <v>3418</v>
      </c>
    </row>
    <row r="146" spans="1:6" ht="59.25" customHeight="1" x14ac:dyDescent="0.25">
      <c r="A146" s="10" t="s">
        <v>240</v>
      </c>
      <c r="B146" s="36" t="s">
        <v>241</v>
      </c>
      <c r="C146" s="56">
        <v>3418</v>
      </c>
      <c r="D146" s="9">
        <v>3418</v>
      </c>
      <c r="E146" s="9">
        <v>3418</v>
      </c>
    </row>
    <row r="147" spans="1:6" ht="59.25" customHeight="1" x14ac:dyDescent="0.25">
      <c r="A147" s="69" t="s">
        <v>242</v>
      </c>
      <c r="B147" s="32" t="s">
        <v>243</v>
      </c>
      <c r="C147" s="65">
        <f>C148</f>
        <v>11327.4</v>
      </c>
      <c r="D147" s="65">
        <f t="shared" ref="D147:E147" si="29">D148</f>
        <v>11327.4</v>
      </c>
      <c r="E147" s="65">
        <f t="shared" si="29"/>
        <v>0</v>
      </c>
    </row>
    <row r="148" spans="1:6" ht="60" x14ac:dyDescent="0.25">
      <c r="A148" s="53" t="s">
        <v>244</v>
      </c>
      <c r="B148" s="36" t="s">
        <v>245</v>
      </c>
      <c r="C148" s="56">
        <v>11327.4</v>
      </c>
      <c r="D148" s="9">
        <v>11327.4</v>
      </c>
      <c r="E148" s="9">
        <v>0</v>
      </c>
      <c r="F148" t="s">
        <v>246</v>
      </c>
    </row>
    <row r="149" spans="1:6" ht="24" x14ac:dyDescent="0.25">
      <c r="A149" s="70" t="s">
        <v>247</v>
      </c>
      <c r="B149" s="32" t="s">
        <v>248</v>
      </c>
      <c r="C149" s="65">
        <f>C150</f>
        <v>304.2</v>
      </c>
      <c r="D149" s="65">
        <f t="shared" ref="D149:E149" si="30">D150</f>
        <v>268.89999999999998</v>
      </c>
      <c r="E149" s="65">
        <f t="shared" si="30"/>
        <v>279.7</v>
      </c>
    </row>
    <row r="150" spans="1:6" ht="60" x14ac:dyDescent="0.25">
      <c r="A150" s="53" t="s">
        <v>249</v>
      </c>
      <c r="B150" s="36" t="s">
        <v>250</v>
      </c>
      <c r="C150" s="56">
        <v>304.2</v>
      </c>
      <c r="D150" s="9">
        <v>268.89999999999998</v>
      </c>
      <c r="E150" s="9">
        <v>279.7</v>
      </c>
    </row>
    <row r="151" spans="1:6" ht="15.75" x14ac:dyDescent="0.25">
      <c r="A151" s="71" t="s">
        <v>251</v>
      </c>
      <c r="B151" s="72"/>
      <c r="C151" s="45">
        <f>C9+C93</f>
        <v>513674.90399999998</v>
      </c>
      <c r="D151" s="27">
        <f>D9+D93</f>
        <v>378115.2</v>
      </c>
      <c r="E151" s="27">
        <f>E9+E93</f>
        <v>366850.1</v>
      </c>
    </row>
  </sheetData>
  <mergeCells count="6">
    <mergeCell ref="D6:E6"/>
    <mergeCell ref="B1:E1"/>
    <mergeCell ref="B2:E2"/>
    <mergeCell ref="B3:E3"/>
    <mergeCell ref="A4:E4"/>
    <mergeCell ref="A5:E5"/>
  </mergeCells>
  <pageMargins left="0.7" right="0.7" top="0.75" bottom="0.75" header="0.3" footer="0.3"/>
  <pageSetup paperSize="9" scale="78" orientation="portrait" r:id="rId1"/>
  <rowBreaks count="1" manualBreakCount="1">
    <brk id="130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2020-12-14T11:23:18Z</dcterms:modified>
</cp:coreProperties>
</file>