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17" activeTab="0"/>
  </bookViews>
  <sheets>
    <sheet name="Райбюд. " sheetId="1" r:id="rId1"/>
    <sheet name="Свод с.п." sheetId="2" state="hidden" r:id="rId2"/>
    <sheet name="Конс. бюд. табл" sheetId="3" state="hidden" r:id="rId3"/>
  </sheets>
  <definedNames>
    <definedName name="_xlnm.Print_Area" localSheetId="2">'Конс. бюд. табл'!$A$1:$E$203</definedName>
    <definedName name="_xlnm.Print_Area" localSheetId="0">'Райбюд. '!$A$1:$E$161</definedName>
  </definedNames>
  <calcPr fullCalcOnLoad="1"/>
</workbook>
</file>

<file path=xl/sharedStrings.xml><?xml version="1.0" encoding="utf-8"?>
<sst xmlns="http://schemas.openxmlformats.org/spreadsheetml/2006/main" count="885" uniqueCount="421">
  <si>
    <t>000 1 16 25000 00 0000 140</t>
  </si>
  <si>
    <t xml:space="preserve">Денежные взыскания (штрафы)  за правонарушения в области дорожного движения </t>
  </si>
  <si>
    <t>000 1 16 30000 01 0000 140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</si>
  <si>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</si>
  <si>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081 1 16 90050 05 0000 140</t>
  </si>
  <si>
    <t>Субвенции на компенсацию (возмещение) выпадающих доходов ресурсоснабжающих организаций, связанных с применением ими специальных  тарифов (цен) на коммунальные ресурсы (услуги) и услуги технического водоснабжения, поставляемые  населению</t>
  </si>
  <si>
    <t>Иные 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</si>
  <si>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</si>
  <si>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</si>
  <si>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 власти другого уровня</t>
  </si>
  <si>
    <t xml:space="preserve">902 2 02 04012 05 0000 151 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</si>
  <si>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</si>
  <si>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182 1 05 03010 01 0000 110</t>
  </si>
  <si>
    <t>Межбюджетные трансферты, передаваемые  бюджету муниципального района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</si>
  <si>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</si>
  <si>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</si>
  <si>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</si>
  <si>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</si>
  <si>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</si>
  <si>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</si>
  <si>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</si>
  <si>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</si>
  <si>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000 1 01 02020 01 0000 110</t>
  </si>
  <si>
    <t>Налоги на совокупный доход</t>
  </si>
  <si>
    <t>000 1 05 00000 00 0000 000</t>
  </si>
  <si>
    <t>Единый сельскохозяйственный налог</t>
  </si>
  <si>
    <t>Налоги на имущество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</si>
  <si>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</si>
  <si>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</si>
  <si>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</si>
  <si>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</si>
  <si>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</si>
  <si>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</si>
  <si>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</si>
  <si>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</si>
  <si>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</si>
  <si>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</si>
  <si>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(тыс. руб.)</t>
  </si>
  <si>
    <t>000 1 13 00000 00 0000 000</t>
  </si>
  <si>
    <t>000 2 00 00000 00 0000 000</t>
  </si>
  <si>
    <t>ИТОГО ДОХОДОВ: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</si>
  <si>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</si>
  <si>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</si>
  <si>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</si>
  <si>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</si>
  <si>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</si>
  <si>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</si>
  <si>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</si>
  <si>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</si>
  <si>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</si>
  <si>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ДОХОДЫ ОТ ОКАЗАНИЯ ПЛАТНЫХ УСЛУГ (РАБОТ) И КОМПЕНСАЦИИ ЗАТРАТ ГОСУДАРСТВА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</si>
  <si>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</si>
  <si>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</si>
  <si>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Прочие субсидии </t>
  </si>
  <si>
    <t>Субвенции бюджетам  на осуществление первичного воинского учета на территориях, где отсутствуют военные комиссариаты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</si>
  <si>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</si>
  <si>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</si>
  <si>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</si>
  <si>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</si>
  <si>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</si>
  <si>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</si>
  <si>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</si>
  <si>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</si>
  <si>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</si>
  <si>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</si>
  <si>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</si>
  <si>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</si>
  <si>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</si>
  <si>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000 1 14 06000 00 0000 430 </t>
  </si>
  <si>
    <t xml:space="preserve">  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</si>
  <si>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</si>
  <si>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</si>
  <si>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</si>
  <si>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000 1 08 04020 00 0000 110</t>
  </si>
  <si>
    <t>Государственная пошлина за совершение нотариальных действий</t>
  </si>
  <si>
    <t>000 1 08 04020 01 0000 110</t>
  </si>
  <si>
    <t>000 1 14 02053 10 0000 410</t>
  </si>
  <si>
    <t>Денежные взыскания (штрафы) 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</si>
  <si>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</si>
  <si>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000 1 11 05010 00 0000 120</t>
  </si>
  <si>
    <t>902 1 14 02053 05 0000 410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</si>
  <si>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</si>
  <si>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</si>
  <si>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</si>
  <si>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 за нарушение земельного  законодательства 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</si>
  <si>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</si>
  <si>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</si>
  <si>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</si>
  <si>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</si>
  <si>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</si>
  <si>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</si>
  <si>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</si>
  <si>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</si>
  <si>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</si>
  <si>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</si>
  <si>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</si>
  <si>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000 1 05 03000 00 0000 110</t>
  </si>
  <si>
    <t>БЕЗВОЗМЕЗДНЫЕ ПОСТУПЛЕНИЯ ОТ ДРУГИХ БЮДЖЕТОВ БЮДЖЕТНОЙ СИСТЕМЫ РОССИЙСКОЙ ФЕДЕРАЦИИ</t>
  </si>
  <si>
    <t>Прочие субсидии , в том числе:</t>
  </si>
  <si>
    <t>ДОХОДЫ ОТ ПРОДАЖИ МАТЕРИАЛЬНЫХ И НЕМАТЕРИАЛЬНЫХ АКТИВОВ</t>
  </si>
  <si>
    <t>182 1 08 03010 01 0000 110</t>
  </si>
  <si>
    <t>000 1 11 05020 00 0000 120</t>
  </si>
  <si>
    <t>902 1 11 05025 05 0000 120</t>
  </si>
  <si>
    <t>902 1 11 05035 05 0000 120</t>
  </si>
  <si>
    <t>182 1 16 03030 01 0000 140</t>
  </si>
  <si>
    <t>814 1 16 25050 01 0000 140</t>
  </si>
  <si>
    <t>188 1 16 90050 05 0000 140</t>
  </si>
  <si>
    <t>806 1 16 90050 05 0000 140</t>
  </si>
  <si>
    <t>823 1 16 90050 05 0000 140</t>
  </si>
  <si>
    <t>902 1 16 90050 05 0000 140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</si>
  <si>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</si>
  <si>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</si>
  <si>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</si>
  <si>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учрежедений) 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</si>
  <si>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</si>
  <si>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000 1 13 01995 10 0000 130</t>
  </si>
  <si>
    <t>000 1 13 02995 10 0000 130</t>
  </si>
  <si>
    <t xml:space="preserve"> на выплату пособий по опеке и попечительству</t>
  </si>
  <si>
    <t xml:space="preserve">на вознаграждение за труд, причитающееся приемным родителям (патронатному воспитателю), и предоставление им мер социальной поддержки 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</si>
  <si>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</si>
  <si>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</si>
  <si>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Плата за выбросы загрязняющих веществ в атмосферный воздух стационарными объектами</t>
  </si>
  <si>
    <t>048 1 12 01010 01 0000 120</t>
  </si>
  <si>
    <t>Плата за сбросы загрязняющих веществ в водные объекты</t>
  </si>
  <si>
    <t>048 1 12 01030 01 0000 120</t>
  </si>
  <si>
    <t>Плата за размещение отходов производства и потребления</t>
  </si>
  <si>
    <t>048 1 12 01040 01 0000 120</t>
  </si>
  <si>
    <t>321 1 16 25060 01 0000 140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</si>
  <si>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учрежедений,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</si>
  <si>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</si>
  <si>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</si>
  <si>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t>Прочие поступления от денежных взысканий (штрафов) и иных сумм в возмещение ущерба, зачисляемые в бюджеты  муниципальных районов</t>
  </si>
  <si>
    <r>
      <t xml:space="preserve">Субсидии бюджетам </t>
    </r>
    <r>
      <rPr>
        <b/>
        <sz val="9"/>
        <color indexed="8"/>
        <rFont val="Times New Roman"/>
        <family val="1"/>
      </rPr>
      <t>бюджетной системы</t>
    </r>
    <r>
      <rPr>
        <b/>
        <sz val="9"/>
        <rFont val="Times New Roman"/>
        <family val="1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</si>
  <si>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</si>
  <si>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</si>
  <si>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Субсидия из областного бюджета бюджетам сельских поселений на обеспечение сбалансированности местных бюджетов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</si>
  <si>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</si>
  <si>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Субвенции на реализацию Закона Волгоградской области от 12 декабря 2005 г. N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</si>
  <si>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Субвенции на предоставление субсидий гражданам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</si>
  <si>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>Субвенции на реализацию Закона Волгоградской области от 02 декабря 2008 г. №1792-ОД "О наделении органов местного самоуправления муниципальных образований в Волгоградской области государственными полномочиями по   организационному обеспечению деятельности территориальных административных комиссий"</t>
  </si>
  <si>
    <t xml:space="preserve">             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</si>
  <si>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</si>
  <si>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</si>
  <si>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Прочие денежные взыскания (штрафы) за правонарушения в области дорожного движения</t>
  </si>
  <si>
    <t>188 1 16 30030 01 0000 140</t>
  </si>
  <si>
    <t>000 1 16 43000 01 0000 140</t>
  </si>
  <si>
    <t>814 1 16 90050 05 0000 140</t>
  </si>
  <si>
    <t>100 1 03 02230 01 0000 110</t>
  </si>
  <si>
    <t>100 1 03 02240 01 0000 110</t>
  </si>
  <si>
    <t>100 1 03 02250 01 0000 110</t>
  </si>
  <si>
    <t>100 1 03 02260 01 0000 110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</si>
  <si>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</si>
  <si>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</si>
  <si>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</si>
  <si>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</si>
  <si>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</si>
  <si>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</si>
  <si>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</si>
  <si>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</si>
  <si>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000 1 06 06030 00 0000 110</t>
  </si>
  <si>
    <t xml:space="preserve">Земельный налог с организаций </t>
  </si>
  <si>
    <t>182 1 06 06033 10 0000 110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</si>
  <si>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</si>
  <si>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</si>
  <si>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</si>
  <si>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</si>
  <si>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Приложение №1</t>
  </si>
  <si>
    <t xml:space="preserve">Исполнение бюджета Алексеевского муниципального района  </t>
  </si>
  <si>
    <t>Исполнение бюджетов сельских поселений</t>
  </si>
  <si>
    <t>Исполнение консолидированного бюджета</t>
  </si>
  <si>
    <t>% исполнения</t>
  </si>
  <si>
    <t>Единый налог на вмененный доход для отдельных видов деятельности (за налолговые периоды, истекшие до 1 января 2011 года)</t>
  </si>
  <si>
    <t>182 1 05 02020 02 0000 110</t>
  </si>
  <si>
    <t>902 1 14 06025 05 0000 430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</si>
  <si>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</si>
  <si>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</si>
  <si>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000 1 14 06020 00 0000 430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</si>
  <si>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</si>
  <si>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182 1 16 03010 01 0000 140</t>
  </si>
  <si>
    <t>188 1 16 43000 01 0000 140</t>
  </si>
  <si>
    <t>Задолженность и перерасчеты по отмененным налогам, сборам и иным обязательным платежам</t>
  </si>
  <si>
    <t>000 1 09 00000 00 0000 000</t>
  </si>
  <si>
    <t>Земельный налог (по обязательствам, возникшим до 1 января 2006 года)</t>
  </si>
  <si>
    <t>000 1 09 04050 00 0000 110</t>
  </si>
  <si>
    <t>182 0 09 04053 10 0000 110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</si>
  <si>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</si>
  <si>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</si>
  <si>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</si>
  <si>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</si>
  <si>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802 1 16 51040 02 0000 140</t>
  </si>
  <si>
    <t>Прочие неналоговые доходы</t>
  </si>
  <si>
    <t>000 1 17 01050 10 0000 180</t>
  </si>
  <si>
    <t>000 1 17 00000 00 0000 000</t>
  </si>
  <si>
    <t>Невыясненные поступления, зачисляемые в бюджеты сельских поселений</t>
  </si>
  <si>
    <t>Прочие безвозмездные поступления</t>
  </si>
  <si>
    <t xml:space="preserve">                           </t>
  </si>
  <si>
    <t>000 2 07 00000 00 0000 000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</si>
  <si>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</si>
  <si>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902 2 02 03007 05 0000 151</t>
  </si>
  <si>
    <t>000 1 11 05025 10 0000 120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</si>
  <si>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</si>
  <si>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</si>
  <si>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</si>
  <si>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 бюджетам сельскиз поселений из бюджета муниципального района на оуществление части полномочий по решению вопросов местного значения  в соответствии с заключенными соглашениями</t>
  </si>
  <si>
    <t>902 2 02 30024 05 0000 151</t>
  </si>
  <si>
    <t>902 2 02 30024  05 0000 151</t>
  </si>
  <si>
    <t xml:space="preserve">Субвенции на передачу полномочий Волгоградской области органам местного самоуправления по предупреждению и ликвидации болезней животных, их лечению, защите населения от болезней общих для человека и животных, в части отлова, содержания и утилизации безнадзорных животных на территории Волгоградской области </t>
  </si>
  <si>
    <t>Субвенции 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</si>
  <si>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000 1 05 04000 02 0000 110</t>
  </si>
  <si>
    <t>182 1 05 04020 02 0000 110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</si>
  <si>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</si>
  <si>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</si>
  <si>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</si>
  <si>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</si>
  <si>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141 1 16 28000 01 0000 140</t>
  </si>
  <si>
    <t>188 1 16 28000 01 0000 140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</si>
  <si>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 услуг для обеспечения государственных и муниципальных нужд 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</si>
  <si>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</si>
  <si>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 услуг для обеспечения государственных и муниципальных нужд, для нужд муниципальных районов</t>
  </si>
  <si>
    <t>827 1 16 33050 05 0000 140</t>
  </si>
  <si>
    <t>000 2 02 29999 10 0000 151</t>
  </si>
  <si>
    <t>000 2 02 29999 00 0000 151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</si>
  <si>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</si>
  <si>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</si>
  <si>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Дотации бюджетам бюджетной системы 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</si>
  <si>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</si>
  <si>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816 1 16 90050 05 0000 140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</si>
  <si>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 с-но ПАВО от 09.06.2017 « 308-п</t>
  </si>
  <si>
    <t>Субсидии на поощрение победителей конкурса на лучшую организацию работы в представительных органах местного самоуправления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</si>
  <si>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</si>
  <si>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 субъектов Российской Федерации за несоблюдение муниципальных правовых актов</t>
  </si>
  <si>
    <t>Субсидии бюджетам на поддержку государственных программ субъектов Росийской Федерации и муницпальных программ формирования современной городской среды</t>
  </si>
  <si>
    <t>Субсидии бюджетам сельских поселений на поддержку государственных программ субъектов Росийской Федерации и муницпальных программ формирования современной городской среды</t>
  </si>
  <si>
    <t>902 1 11 05013 05 0000 120</t>
  </si>
  <si>
    <t>902 1 14 06013 05 0000 430</t>
  </si>
  <si>
    <t>Прочин неналоговые доходы</t>
  </si>
  <si>
    <t>000 1 17 05050 05 0000 180</t>
  </si>
  <si>
    <t>902 1 17 05050 05 00000 180</t>
  </si>
  <si>
    <t>000 1 17 05050 10 00000 180</t>
  </si>
  <si>
    <t>000 1 17 05000 00 0000 180</t>
  </si>
  <si>
    <t>Прочин неналоговые доходы  бюджетов мугиципальных районов</t>
  </si>
  <si>
    <t>Невыясненные поступления</t>
  </si>
  <si>
    <t>000 1 17 01000 00 0000 180</t>
  </si>
  <si>
    <t>Прочин неналоговые доходы  бюджетов сельских поселений</t>
  </si>
  <si>
    <t>000 1 17 05050 10 0000 180</t>
  </si>
  <si>
    <t>902 1 16 51030 02 0000 140</t>
  </si>
  <si>
    <t>902 1 17 01050 05 0000 180</t>
  </si>
  <si>
    <t>000 2 18 00000 00 0000 000</t>
  </si>
  <si>
    <t>Доходы бюджетов бюджетной системы Российской Федерации от возврата  организациями остатков субсидий прошлых лет</t>
  </si>
  <si>
    <t>Доходы бюджетов муницпальных районов от возврата бюджетными учреждениями остатков субсидий прошлых лет</t>
  </si>
  <si>
    <t>902 2 18 05010 05 0000 180</t>
  </si>
  <si>
    <t>Возврат остатков субсидий, субвенций и иных межбюджетных трансфертов, имеющих целевое назначение прошлых лет</t>
  </si>
  <si>
    <t>000 2 19 00000 00 0000 000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</si>
  <si>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муницпальных районов</t>
  </si>
  <si>
    <t>827 1 16 33050 10 0000 140</t>
  </si>
  <si>
    <t xml:space="preserve">Невыясненные поступления, зачисляемые в бюджеты муниципальных районов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</si>
  <si>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</si>
  <si>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Налоги на товары (работы, услуги), реализуемые на территории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</si>
  <si>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</si>
  <si>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</si>
  <si>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048 1 12 01041 01 0000 120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</si>
  <si>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</si>
  <si>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</si>
  <si>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</si>
  <si>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</si>
  <si>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осуществление переданных органам местного самоуправления полномочий Российской Федерации на государственную регистрацию актов гражданского состояния  </t>
  </si>
  <si>
    <t>902 2 02 35120 05 0000 151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</si>
  <si>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 фондов, отнесенных к составу архивного фонда Волгоградской области"</t>
  </si>
  <si>
    <t>Субвенции на осуществление полномочий Волгоградской области, переданных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 на территории Волгоградской области</t>
  </si>
  <si>
    <t>Субсидии на обеспечение сбалансированности местных бюджетов бюджетам муниципальных образований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</si>
  <si>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</si>
  <si>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</si>
  <si>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000 1 16 08000 01 0000 140</t>
  </si>
  <si>
    <t>188 1 16 08010 01 0000 140</t>
  </si>
  <si>
    <t>321 1 16 43000 01 0000 140</t>
  </si>
  <si>
    <t>802 1 16 51030 02 0000 140</t>
  </si>
  <si>
    <t>000 1 16 21000 00 0000 140</t>
  </si>
  <si>
    <t>000 1 16 21050 10 0000 140</t>
  </si>
  <si>
    <t>Денежные взыскания (штрафы) и иные суммы, взыскиваемые с лиц , виновных в совершении преступлений, и в возмещение ущерба имуществу, зачисляемые в бюджеты субъектов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</si>
  <si>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</si>
  <si>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нужд, для нужд муниципальных районов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</si>
  <si>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</si>
  <si>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</si>
  <si>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</si>
  <si>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Прочие неналоговые доходы  бюджетов муниципальных районов</t>
  </si>
  <si>
    <t>Невыясненные поступления, зачисляемые в бюджеты муниципальных районов</t>
  </si>
  <si>
    <t>Субвенции  на предоставление мер социальной поддержки по оплате жилого помещения и коммунальных услуг работникам библиотек и медицинским работникам  образовательных  организаций,  работающим и проживающим в сельских населенных пунктах, рабочих поселках (поселках городского типа) в Волгоградской области</t>
  </si>
  <si>
    <t>Субвенции бюджетам муниципальных районов на реализацию Закона Волгоградской области от 02 декабря 2008 г. №1792-ОД "О наделении органов местного самоуправления муниципальных образований в Волгоградской области государственными полномочиями по   организационному обеспечению деятельности территориальных административных комиссий"</t>
  </si>
  <si>
    <t>Налог на имущество физических лиц, взимаемый по ставкам, применяемым к обектам налогообложени,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</si>
  <si>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</si>
  <si>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</si>
  <si>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учереждений ( за исключением имущества муниципальных бюджетных и автономных учереждений)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</si>
  <si>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</si>
  <si>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</si>
  <si>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Денежные взыскания (штрафы), установленные законами  субъектов Российской Федерации за несоблюдение муниципальных правовых актов, зачисляемые в бюджеты сельских 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</si>
  <si>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зачиляемые в бюджеты сельских поселений</t>
  </si>
  <si>
    <t>Дотации бюджетам сельских  поселений на выравнивание бюджетной обеспеченности</t>
  </si>
  <si>
    <t>Утверждено бюджетом               на 2019 год</t>
  </si>
  <si>
    <t>100 1 03 02231 01 0000 110</t>
  </si>
  <si>
    <t>100 1 03 02241 01 0000 110</t>
  </si>
  <si>
    <t>100 1 03 02251 01 0000 110</t>
  </si>
  <si>
    <t>100 1 03 02261 01 0000 110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</si>
  <si>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</si>
  <si>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</si>
  <si>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</si>
  <si>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</si>
  <si>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</si>
  <si>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</si>
  <si>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000 1 05 01000 00 0000 110</t>
  </si>
  <si>
    <t xml:space="preserve">Налог, взимаемый с налогоплательщиков, выбравших в качестве объекта налогообложения доходы </t>
  </si>
  <si>
    <t>000 1 05 01010 01 0000 110</t>
  </si>
  <si>
    <t>182 1 05 01011 01 0000 110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</si>
  <si>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</si>
  <si>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000 1 05 01020 01 0000 110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</si>
  <si>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Российской Федерации) </t>
  </si>
  <si>
    <t>182 1 05 01021 01 0000 110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</si>
  <si>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</si>
  <si>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</si>
  <si>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902 2 02 30024 05  0000 150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</si>
  <si>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</si>
  <si>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</si>
  <si>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</si>
  <si>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Субвенции на организацию  и осуществление деятельности по опеке и попечительству"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</si>
  <si>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</si>
  <si>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000 2 02 20041 00 0000 150 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</si>
  <si>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</si>
  <si>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902 2 02 20041 05 0000 150 </t>
  </si>
  <si>
    <t>Субсидии бюджетам муниципальных районов для решения отдельных вопросов местного значения в сфере дополнительного образования детей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</si>
  <si>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</t>
  </si>
  <si>
    <t>182 1 01 02050 01 0000 110</t>
  </si>
  <si>
    <t>Плата за размещение твердых коммунальных отходов</t>
  </si>
  <si>
    <t>048 1 12 01042 01 0000 120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</si>
  <si>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</si>
  <si>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</si>
  <si>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</si>
  <si>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муницпальных районов</t>
  </si>
  <si>
    <t>902 1 13 02995 05 0000 130</t>
  </si>
  <si>
    <t>Денежные взыскания (штрафы) за нарушение законодательства Российской Федерации за особо охраняемых природных территориях</t>
  </si>
  <si>
    <t>814 1 16 25020 01 0000 140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</si>
  <si>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</si>
  <si>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</si>
  <si>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муницпальных районов</t>
  </si>
  <si>
    <t>814 1 16 35030 05 0000 140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</si>
  <si>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организацияй Волгоградской области с-но ПАВО от 16.04.2019 № 177-п</t>
  </si>
  <si>
    <t>Субсидии бюджетам муниципальных районов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с-но ПАВО от 06.05.2019 № 210-п</t>
  </si>
  <si>
    <t>Субсидии районов на реализацию мероприятий по обеспечению жильем молодых семей</t>
  </si>
  <si>
    <t>Субсидии бюджетам муницпальных районов на реализацию мероприятий по обеспечению жильем молодых семей</t>
  </si>
  <si>
    <t>Субсидии бюджетам на софинансирование капитальных вложений в объекты муниципальной собственности</t>
  </si>
  <si>
    <t>Субсидии местным бюджетам на софинансирование капитальных вложений в объекты образовательной инфраструктуры муницпальной собственности в рамках развития дошкольного образования Волгоградской области, которые осуществляются из местных бюджетов</t>
  </si>
  <si>
    <t>161 1 16 33050 05 0000 140</t>
  </si>
  <si>
    <t xml:space="preserve">Дотации бюджетам муницпальных районов  на поддержку мер по обеспечению сбалансированности местных бюджетов для решения отдельных вопросов местного значения в связи с реализацией местных инициатив населения с-но ПАВО от 21.06.2019 г. № 282-п  </t>
  </si>
  <si>
    <t xml:space="preserve">Дотации бюджетам муницпальных районов  на поддержку мер по обеспечению сбалансированности местных бюджетов для решения отдельных вопросов местного значения, распределяемых с учетом результатов определения расчетного объема расходных обязателств консолидированных бюджетов муниципальных районов с-но ПАВО от 08.07.2019 г. № 317-п  </t>
  </si>
  <si>
    <t>Субсидии на софинансирование расходных обязательств, возникающих в связи с доведением до сведения жителей муниципальных районов официальной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 с-но ПАВО от 08.07.2019 г. № 326-п</t>
  </si>
  <si>
    <t>810 1 16 43000 01 0000 140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</si>
  <si>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</si>
  <si>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Межбюджетные трансферты, передаваемые бюджетам сельских поселений на реализацию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</t>
  </si>
  <si>
    <t>Межбюджетные трансферты, передаваемые бюджетам поселений на государственную поддержку лучших работников муницальных учереждений культуры</t>
  </si>
  <si>
    <t>000 2 02 45519 00 0000 150</t>
  </si>
  <si>
    <t>000 2 02 40014 10 0000 150</t>
  </si>
  <si>
    <t>000 2 02 45479 00 0000 150</t>
  </si>
  <si>
    <t>000 2 02 45479 10 0000 150</t>
  </si>
  <si>
    <t>000 2 02 49999 00 0000 150</t>
  </si>
  <si>
    <t>000 2 02 49999 10 0000 150</t>
  </si>
  <si>
    <t>000 2 02 40014  00 0000 150</t>
  </si>
  <si>
    <t>000 2 02 30024 10 0000 150</t>
  </si>
  <si>
    <t>000 2 02 30024 00 0000 150</t>
  </si>
  <si>
    <t>000 2 02 35118 10 0000 150</t>
  </si>
  <si>
    <t>000 2 02 35118 00 0000 150</t>
  </si>
  <si>
    <t>000 2 02 30000 00 0000 150</t>
  </si>
  <si>
    <t>000 2 02 25555 10 0000 150</t>
  </si>
  <si>
    <t>000 2 02 25555 00 0000 150</t>
  </si>
  <si>
    <t>000 2 02 15002 10 0000 150</t>
  </si>
  <si>
    <t>000 2 02 15002 00 0000 150</t>
  </si>
  <si>
    <t>000 2 02 15001 10 0000 150</t>
  </si>
  <si>
    <t>000 2 02 15001 00 0000 150</t>
  </si>
  <si>
    <t>000 2 02 10000 00 0000 150</t>
  </si>
  <si>
    <t>000 2 02 00000 00 0000 150  </t>
  </si>
  <si>
    <t xml:space="preserve">000 2 02 20000 00 0000 150 </t>
  </si>
  <si>
    <t>000 2 02 45519 10 0000 150</t>
  </si>
  <si>
    <t>Субсидия бюджетам поселений на капитальный ремонт автомобильных дорог общего пользования местного значения на 2019 год</t>
  </si>
  <si>
    <t>000 2 02 20041 00 0000 150</t>
  </si>
  <si>
    <t>000 2 02 20041 10 0000 150</t>
  </si>
  <si>
    <t>902 2 19 60010 05 0000 150</t>
  </si>
  <si>
    <t>902 2 02 49999 05 0000 150</t>
  </si>
  <si>
    <t>902 2 02 49999 00 0000 150</t>
  </si>
  <si>
    <t>000 2 02 40000 00 0000 150</t>
  </si>
  <si>
    <t>902 2 02 29999 05 0000 150</t>
  </si>
  <si>
    <t>902 2 02 27112 05 0000 150</t>
  </si>
  <si>
    <t>000 2 02 27112 05 0000 150</t>
  </si>
  <si>
    <t>902 2 02 25497 05 0000 150</t>
  </si>
  <si>
    <t>000 2 02 25497 05 0000 150</t>
  </si>
  <si>
    <t>902 2 02 30024 05 0000 150</t>
  </si>
  <si>
    <t>902 2 02 30029 05 0000 150</t>
  </si>
  <si>
    <t>902 2 02 30024  05 0000 150</t>
  </si>
  <si>
    <t>902 2 02 30022 05 0000 150</t>
  </si>
  <si>
    <t>902 2 02 30027 05 0000 150</t>
  </si>
  <si>
    <t>902 2 02 35930 05 0000 150</t>
  </si>
  <si>
    <t>000 2 02 30024 05  0000 150</t>
  </si>
  <si>
    <t>902 2 02 15002 05 0000 150</t>
  </si>
  <si>
    <t>000 2 02 29999 05 0000 150</t>
  </si>
  <si>
    <t>902 2 02 40014 05 0000 150</t>
  </si>
  <si>
    <t>Отчет на                    01.01.2020 г.</t>
  </si>
  <si>
    <t xml:space="preserve"> Алексеевского муниципального района   на  01.01.2020 года</t>
  </si>
  <si>
    <t xml:space="preserve"> Алексеевского муниципального района  на 01.01.2020 года</t>
  </si>
  <si>
    <r>
  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</t>
    </r>
    <r>
      <rPr>
        <sz val="9"/>
        <color indexed="8"/>
        <rFont val="Times New Roman"/>
        <family val="1"/>
      </rPr>
      <t>имущества государственных и муниципальных унитарных предприятий, в том числе казенных)</t>
    </r>
  </si>
  <si>
    <t>000 1 11 09000 00 0000 120</t>
  </si>
  <si>
    <t>Прочие доходы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</si>
  <si>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902 1 11 09045 05 0000 120</t>
  </si>
  <si>
    <r>
      <t xml:space="preserve">Дотации бюджетам муниципальных районов на поддержку мер по обеспечению сбалансированности местных бюджетов </t>
    </r>
    <r>
      <rPr>
        <sz val="9"/>
        <color indexed="8"/>
        <rFont val="Times New Roman"/>
        <family val="1"/>
      </rPr>
      <t xml:space="preserve">            с-но ПАВО от 24.12.2019 г. № 676-п</t>
    </r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</si>
  <si>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</si>
  <si>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902 2 02 45550 05 0000 150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</si>
  <si>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</si>
  <si>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000 1 16 90050 10 0000 140</t>
  </si>
  <si>
    <t>000 2 02 45550 00 0000 150</t>
  </si>
  <si>
    <t>000 2 02 20000 00 0000 150</t>
  </si>
  <si>
    <t>000 2 07 05020 10 0000 150</t>
  </si>
  <si>
    <t>000 2 07 05000 00 0000 150</t>
  </si>
  <si>
    <t>к решению Алексеевской районной Думы</t>
  </si>
  <si>
    <t>от _____________2020 г. №___</t>
  </si>
  <si>
    <t>за 2019 год</t>
  </si>
  <si>
    <t>от  29.05.2020 г. № 8/66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</si>
</sst>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?"/>
    <numFmt numFmtId="181" formatCode="[$-FC19]d\ mmmm\ yyyy\ &quot;г.&quot;"/>
    <numFmt numFmtId="182" formatCode="000000"/>
  </numFmts>
  <fonts count="6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9.5"/>
      <name val="Times New Roman"/>
      <family val="1"/>
    </font>
    <font>
      <sz val="14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.5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2" fillId="0" borderId="0">
      <alignment/>
      <protection/>
    </xf>
    <xf numFmtId="0" fontId="1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74" fontId="14" fillId="33" borderId="10" xfId="0" applyNumberFormat="1" applyFont="1" applyFill="1" applyBorder="1" applyAlignment="1">
      <alignment horizontal="right"/>
    </xf>
    <xf numFmtId="174" fontId="8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 wrapText="1"/>
    </xf>
    <xf numFmtId="174" fontId="14" fillId="33" borderId="10" xfId="0" applyNumberFormat="1" applyFont="1" applyFill="1" applyBorder="1" applyAlignment="1">
      <alignment horizontal="right" wrapText="1"/>
    </xf>
    <xf numFmtId="179" fontId="8" fillId="33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/>
    </xf>
    <xf numFmtId="174" fontId="14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4" fontId="14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19" fillId="0" borderId="10" xfId="0" applyNumberFormat="1" applyFont="1" applyFill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/>
    </xf>
    <xf numFmtId="174" fontId="14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9" fillId="33" borderId="10" xfId="0" applyFont="1" applyFill="1" applyBorder="1" applyAlignment="1">
      <alignment horizontal="justify" wrapText="1"/>
    </xf>
    <xf numFmtId="0" fontId="19" fillId="0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wrapText="1"/>
    </xf>
    <xf numFmtId="174" fontId="14" fillId="33" borderId="0" xfId="0" applyNumberFormat="1" applyFont="1" applyFill="1" applyBorder="1" applyAlignment="1">
      <alignment horizontal="right"/>
    </xf>
    <xf numFmtId="0" fontId="11" fillId="33" borderId="10" xfId="0" applyFont="1" applyFill="1" applyBorder="1" applyAlignment="1" applyProtection="1">
      <alignment wrapText="1"/>
      <protection locked="0"/>
    </xf>
    <xf numFmtId="0" fontId="15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13" fillId="33" borderId="10" xfId="0" applyNumberFormat="1" applyFont="1" applyFill="1" applyBorder="1" applyAlignment="1">
      <alignment wrapText="1"/>
    </xf>
    <xf numFmtId="0" fontId="13" fillId="0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1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53" applyNumberFormat="1" applyFont="1" applyFill="1" applyBorder="1" applyAlignment="1" applyProtection="1">
      <alignment vertical="center" wrapText="1"/>
      <protection locked="0"/>
    </xf>
    <xf numFmtId="0" fontId="13" fillId="0" borderId="12" xfId="53" applyNumberFormat="1" applyFont="1" applyFill="1" applyBorder="1" applyAlignment="1" applyProtection="1">
      <alignment vertical="center" wrapText="1"/>
      <protection locked="0"/>
    </xf>
    <xf numFmtId="0" fontId="13" fillId="0" borderId="13" xfId="53" applyNumberFormat="1" applyFont="1" applyFill="1" applyBorder="1" applyAlignment="1" applyProtection="1">
      <alignment horizontal="left" vertical="center" wrapText="1"/>
      <protection locked="0"/>
    </xf>
    <xf numFmtId="0" fontId="13" fillId="34" borderId="10" xfId="0" applyFont="1" applyFill="1" applyBorder="1" applyAlignment="1">
      <alignment horizontal="justify" wrapText="1"/>
    </xf>
    <xf numFmtId="0" fontId="64" fillId="34" borderId="10" xfId="0" applyFont="1" applyFill="1" applyBorder="1" applyAlignment="1">
      <alignment horizontal="justify" wrapText="1"/>
    </xf>
    <xf numFmtId="0" fontId="15" fillId="34" borderId="10" xfId="0" applyFont="1" applyFill="1" applyBorder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11" fillId="33" borderId="10" xfId="0" applyFont="1" applyFill="1" applyBorder="1" applyAlignment="1">
      <alignment vertical="center" wrapText="1" readingOrder="1"/>
    </xf>
    <xf numFmtId="0" fontId="9" fillId="33" borderId="10" xfId="0" applyFont="1" applyFill="1" applyBorder="1" applyAlignment="1">
      <alignment vertical="center" wrapText="1" readingOrder="1"/>
    </xf>
    <xf numFmtId="0" fontId="19" fillId="0" borderId="10" xfId="0" applyFont="1" applyBorder="1" applyAlignment="1">
      <alignment vertical="center" wrapText="1" readingOrder="1"/>
    </xf>
    <xf numFmtId="0" fontId="9" fillId="0" borderId="10" xfId="0" applyFont="1" applyBorder="1" applyAlignment="1">
      <alignment vertical="center" wrapText="1" readingOrder="1"/>
    </xf>
    <xf numFmtId="0" fontId="19" fillId="33" borderId="10" xfId="0" applyFont="1" applyFill="1" applyBorder="1" applyAlignment="1">
      <alignment vertical="center" wrapText="1" readingOrder="1"/>
    </xf>
    <xf numFmtId="0" fontId="9" fillId="0" borderId="10" xfId="0" applyFont="1" applyFill="1" applyBorder="1" applyAlignment="1">
      <alignment vertical="center" wrapText="1" readingOrder="1"/>
    </xf>
    <xf numFmtId="0" fontId="19" fillId="0" borderId="10" xfId="0" applyFont="1" applyFill="1" applyBorder="1" applyAlignment="1">
      <alignment vertical="center" wrapText="1" readingOrder="1"/>
    </xf>
    <xf numFmtId="0" fontId="13" fillId="0" borderId="10" xfId="0" applyFont="1" applyBorder="1" applyAlignment="1">
      <alignment vertical="center" wrapText="1" readingOrder="1"/>
    </xf>
    <xf numFmtId="0" fontId="19" fillId="0" borderId="10" xfId="0" applyNumberFormat="1" applyFont="1" applyBorder="1" applyAlignment="1">
      <alignment vertical="center" wrapText="1" readingOrder="1"/>
    </xf>
    <xf numFmtId="0" fontId="19" fillId="0" borderId="10" xfId="0" applyNumberFormat="1" applyFont="1" applyFill="1" applyBorder="1" applyAlignment="1">
      <alignment vertical="center" wrapText="1" readingOrder="1"/>
    </xf>
    <xf numFmtId="0" fontId="64" fillId="34" borderId="10" xfId="0" applyFont="1" applyFill="1" applyBorder="1" applyAlignment="1">
      <alignment vertical="center" wrapText="1" readingOrder="1"/>
    </xf>
    <xf numFmtId="0" fontId="13" fillId="33" borderId="10" xfId="0" applyFont="1" applyFill="1" applyBorder="1" applyAlignment="1">
      <alignment vertical="center" wrapText="1" readingOrder="1"/>
    </xf>
    <xf numFmtId="0" fontId="15" fillId="33" borderId="10" xfId="0" applyFont="1" applyFill="1" applyBorder="1" applyAlignment="1">
      <alignment vertical="center" wrapText="1" readingOrder="1"/>
    </xf>
    <xf numFmtId="0" fontId="15" fillId="0" borderId="10" xfId="0" applyFont="1" applyFill="1" applyBorder="1" applyAlignment="1">
      <alignment vertical="center" wrapText="1" readingOrder="1"/>
    </xf>
    <xf numFmtId="0" fontId="13" fillId="33" borderId="10" xfId="0" applyNumberFormat="1" applyFont="1" applyFill="1" applyBorder="1" applyAlignment="1">
      <alignment vertical="center" wrapText="1" readingOrder="1"/>
    </xf>
    <xf numFmtId="180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/>
    </xf>
    <xf numFmtId="10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49" fontId="24" fillId="0" borderId="10" xfId="0" applyNumberFormat="1" applyFont="1" applyBorder="1" applyAlignment="1" applyProtection="1">
      <alignment horizontal="center"/>
      <protection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 applyProtection="1">
      <alignment horizontal="center"/>
      <protection locked="0"/>
    </xf>
    <xf numFmtId="0" fontId="24" fillId="34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10" fillId="0" borderId="10" xfId="53" applyNumberFormat="1" applyFont="1" applyFill="1" applyBorder="1" applyAlignment="1" applyProtection="1">
      <alignment vertical="center" wrapText="1"/>
      <protection locked="0"/>
    </xf>
    <xf numFmtId="0" fontId="19" fillId="33" borderId="10" xfId="0" applyFont="1" applyFill="1" applyBorder="1" applyAlignment="1" applyProtection="1">
      <alignment wrapText="1"/>
      <protection locked="0"/>
    </xf>
    <xf numFmtId="0" fontId="15" fillId="34" borderId="10" xfId="0" applyFont="1" applyFill="1" applyBorder="1" applyAlignment="1">
      <alignment horizontal="justify" wrapText="1"/>
    </xf>
    <xf numFmtId="0" fontId="13" fillId="34" borderId="10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wrapText="1"/>
    </xf>
    <xf numFmtId="0" fontId="15" fillId="34" borderId="10" xfId="0" applyFont="1" applyFill="1" applyBorder="1" applyAlignment="1">
      <alignment vertical="center" wrapText="1"/>
    </xf>
    <xf numFmtId="0" fontId="23" fillId="34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179" fontId="14" fillId="33" borderId="10" xfId="0" applyNumberFormat="1" applyFont="1" applyFill="1" applyBorder="1" applyAlignment="1">
      <alignment horizontal="right"/>
    </xf>
    <xf numFmtId="179" fontId="8" fillId="33" borderId="10" xfId="0" applyNumberFormat="1" applyFont="1" applyFill="1" applyBorder="1" applyAlignment="1">
      <alignment horizontal="right" wrapText="1"/>
    </xf>
    <xf numFmtId="179" fontId="14" fillId="33" borderId="10" xfId="0" applyNumberFormat="1" applyFont="1" applyFill="1" applyBorder="1" applyAlignment="1">
      <alignment horizontal="right" wrapText="1"/>
    </xf>
    <xf numFmtId="179" fontId="14" fillId="33" borderId="10" xfId="0" applyNumberFormat="1" applyFont="1" applyFill="1" applyBorder="1" applyAlignment="1">
      <alignment/>
    </xf>
    <xf numFmtId="179" fontId="14" fillId="0" borderId="10" xfId="0" applyNumberFormat="1" applyFont="1" applyFill="1" applyBorder="1" applyAlignment="1">
      <alignment horizontal="right" wrapText="1"/>
    </xf>
    <xf numFmtId="179" fontId="14" fillId="0" borderId="10" xfId="0" applyNumberFormat="1" applyFont="1" applyFill="1" applyBorder="1" applyAlignment="1">
      <alignment/>
    </xf>
    <xf numFmtId="179" fontId="8" fillId="0" borderId="10" xfId="0" applyNumberFormat="1" applyFont="1" applyFill="1" applyBorder="1" applyAlignment="1">
      <alignment horizontal="right" wrapText="1"/>
    </xf>
    <xf numFmtId="179" fontId="14" fillId="0" borderId="10" xfId="0" applyNumberFormat="1" applyFont="1" applyFill="1" applyBorder="1" applyAlignment="1">
      <alignment horizontal="right"/>
    </xf>
    <xf numFmtId="0" fontId="15" fillId="33" borderId="14" xfId="0" applyFont="1" applyFill="1" applyBorder="1" applyAlignment="1">
      <alignment wrapText="1"/>
    </xf>
    <xf numFmtId="0" fontId="23" fillId="33" borderId="14" xfId="0" applyFont="1" applyFill="1" applyBorder="1" applyAlignment="1">
      <alignment horizontal="center" wrapText="1"/>
    </xf>
    <xf numFmtId="179" fontId="14" fillId="33" borderId="15" xfId="0" applyNumberFormat="1" applyFont="1" applyFill="1" applyBorder="1" applyAlignment="1">
      <alignment horizontal="right"/>
    </xf>
    <xf numFmtId="0" fontId="19" fillId="34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wrapText="1"/>
    </xf>
    <xf numFmtId="179" fontId="8" fillId="33" borderId="15" xfId="0" applyNumberFormat="1" applyFont="1" applyFill="1" applyBorder="1" applyAlignment="1">
      <alignment horizontal="right"/>
    </xf>
    <xf numFmtId="179" fontId="8" fillId="33" borderId="14" xfId="0" applyNumberFormat="1" applyFont="1" applyFill="1" applyBorder="1" applyAlignment="1">
      <alignment horizontal="right"/>
    </xf>
    <xf numFmtId="0" fontId="65" fillId="34" borderId="10" xfId="0" applyFont="1" applyFill="1" applyBorder="1" applyAlignment="1">
      <alignment horizontal="justify" wrapText="1"/>
    </xf>
    <xf numFmtId="0" fontId="13" fillId="34" borderId="14" xfId="0" applyFont="1" applyFill="1" applyBorder="1" applyAlignment="1">
      <alignment wrapText="1"/>
    </xf>
    <xf numFmtId="0" fontId="24" fillId="34" borderId="14" xfId="0" applyFont="1" applyFill="1" applyBorder="1" applyAlignment="1">
      <alignment horizontal="center" wrapText="1"/>
    </xf>
    <xf numFmtId="0" fontId="15" fillId="34" borderId="14" xfId="0" applyFont="1" applyFill="1" applyBorder="1" applyAlignment="1">
      <alignment wrapText="1"/>
    </xf>
    <xf numFmtId="0" fontId="23" fillId="34" borderId="14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0" fontId="13" fillId="34" borderId="10" xfId="0" applyFont="1" applyFill="1" applyBorder="1" applyAlignment="1">
      <alignment horizontal="left" wrapText="1"/>
    </xf>
    <xf numFmtId="0" fontId="24" fillId="33" borderId="15" xfId="0" applyFont="1" applyFill="1" applyBorder="1" applyAlignment="1">
      <alignment horizontal="center"/>
    </xf>
    <xf numFmtId="0" fontId="13" fillId="0" borderId="10" xfId="0" applyFont="1" applyBorder="1" applyAlignment="1">
      <alignment vertical="center" wrapText="1"/>
    </xf>
    <xf numFmtId="0" fontId="13" fillId="33" borderId="16" xfId="0" applyFont="1" applyFill="1" applyBorder="1" applyAlignment="1">
      <alignment wrapText="1"/>
    </xf>
    <xf numFmtId="179" fontId="14" fillId="33" borderId="15" xfId="0" applyNumberFormat="1" applyFont="1" applyFill="1" applyBorder="1" applyAlignment="1">
      <alignment horizontal="right" wrapText="1"/>
    </xf>
    <xf numFmtId="0" fontId="24" fillId="0" borderId="15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 wrapText="1"/>
    </xf>
    <xf numFmtId="0" fontId="19" fillId="34" borderId="14" xfId="0" applyFont="1" applyFill="1" applyBorder="1" applyAlignment="1">
      <alignment vertical="center" wrapText="1"/>
    </xf>
    <xf numFmtId="0" fontId="15" fillId="0" borderId="14" xfId="0" applyFont="1" applyBorder="1" applyAlignment="1">
      <alignment wrapText="1"/>
    </xf>
    <xf numFmtId="0" fontId="15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64" fillId="34" borderId="10" xfId="0" applyFont="1" applyFill="1" applyBorder="1" applyAlignment="1">
      <alignment horizontal="left" wrapText="1"/>
    </xf>
    <xf numFmtId="49" fontId="24" fillId="0" borderId="15" xfId="0" applyNumberFormat="1" applyFont="1" applyBorder="1" applyAlignment="1" applyProtection="1">
      <alignment horizontal="center"/>
      <protection/>
    </xf>
    <xf numFmtId="0" fontId="11" fillId="0" borderId="16" xfId="0" applyFont="1" applyBorder="1" applyAlignment="1">
      <alignment wrapText="1"/>
    </xf>
    <xf numFmtId="0" fontId="24" fillId="0" borderId="15" xfId="0" applyFont="1" applyFill="1" applyBorder="1" applyAlignment="1">
      <alignment horizontal="center" wrapText="1"/>
    </xf>
    <xf numFmtId="0" fontId="13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right" wrapText="1"/>
    </xf>
    <xf numFmtId="0" fontId="13" fillId="0" borderId="0" xfId="0" applyFont="1" applyAlignment="1">
      <alignment wrapText="1"/>
    </xf>
    <xf numFmtId="174" fontId="14" fillId="0" borderId="10" xfId="0" applyNumberFormat="1" applyFont="1" applyBorder="1" applyAlignment="1">
      <alignment horizontal="right"/>
    </xf>
    <xf numFmtId="0" fontId="19" fillId="0" borderId="14" xfId="0" applyFont="1" applyBorder="1" applyAlignment="1">
      <alignment vertical="center" wrapText="1"/>
    </xf>
    <xf numFmtId="0" fontId="24" fillId="33" borderId="17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15" fillId="0" borderId="10" xfId="0" applyFont="1" applyBorder="1" applyAlignment="1">
      <alignment vertical="center" wrapText="1"/>
    </xf>
    <xf numFmtId="179" fontId="9" fillId="0" borderId="10" xfId="0" applyNumberFormat="1" applyFont="1" applyFill="1" applyBorder="1" applyAlignment="1">
      <alignment horizontal="right" wrapText="1"/>
    </xf>
    <xf numFmtId="179" fontId="14" fillId="33" borderId="14" xfId="0" applyNumberFormat="1" applyFont="1" applyFill="1" applyBorder="1" applyAlignment="1">
      <alignment horizontal="right" wrapText="1"/>
    </xf>
    <xf numFmtId="179" fontId="14" fillId="33" borderId="14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 horizontal="center" wrapText="1"/>
    </xf>
    <xf numFmtId="174" fontId="14" fillId="0" borderId="11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center" wrapText="1"/>
    </xf>
    <xf numFmtId="174" fontId="8" fillId="0" borderId="11" xfId="0" applyNumberFormat="1" applyFont="1" applyFill="1" applyBorder="1" applyAlignment="1">
      <alignment/>
    </xf>
    <xf numFmtId="0" fontId="15" fillId="0" borderId="12" xfId="53" applyNumberFormat="1" applyFont="1" applyFill="1" applyBorder="1" applyAlignment="1" applyProtection="1">
      <alignment vertical="center" wrapText="1"/>
      <protection locked="0"/>
    </xf>
    <xf numFmtId="0" fontId="11" fillId="0" borderId="18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34" borderId="19" xfId="0" applyFont="1" applyFill="1" applyBorder="1" applyAlignment="1">
      <alignment vertical="center" wrapText="1"/>
    </xf>
    <xf numFmtId="0" fontId="66" fillId="34" borderId="10" xfId="0" applyFont="1" applyFill="1" applyBorder="1" applyAlignment="1">
      <alignment horizontal="center"/>
    </xf>
    <xf numFmtId="0" fontId="65" fillId="34" borderId="10" xfId="0" applyFont="1" applyFill="1" applyBorder="1" applyAlignment="1">
      <alignment vertical="center" wrapText="1"/>
    </xf>
    <xf numFmtId="174" fontId="8" fillId="33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7" fillId="35" borderId="0" xfId="0" applyFont="1" applyFill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view="pageBreakPreview" zoomScaleNormal="106" zoomScaleSheetLayoutView="100" workbookViewId="0" topLeftCell="A1">
      <selection activeCell="I13" sqref="I13"/>
    </sheetView>
  </sheetViews>
  <sheetFormatPr defaultColWidth="9.00390625" defaultRowHeight="12.75"/>
  <cols>
    <col min="1" max="1" width="50.00390625" style="13" customWidth="1"/>
    <col min="2" max="2" width="24.875" style="0" customWidth="1"/>
    <col min="3" max="3" width="12.125" style="0" customWidth="1"/>
    <col min="4" max="4" width="11.875" style="0" customWidth="1"/>
    <col min="5" max="5" width="11.125" style="0" customWidth="1"/>
    <col min="6" max="6" width="0.12890625" style="0" hidden="1" customWidth="1"/>
  </cols>
  <sheetData>
    <row r="1" spans="1:5" ht="15.75">
      <c r="A1" s="14"/>
      <c r="B1" s="175" t="s">
        <v>166</v>
      </c>
      <c r="C1" s="175"/>
      <c r="D1" s="175"/>
      <c r="E1" s="175"/>
    </row>
    <row r="2" spans="1:5" ht="15.75">
      <c r="A2" s="14"/>
      <c r="B2" s="175" t="s">
        <v>417</v>
      </c>
      <c r="C2" s="175"/>
      <c r="D2" s="175"/>
      <c r="E2" s="175"/>
    </row>
    <row r="3" spans="1:5" ht="15.75">
      <c r="A3" s="14"/>
      <c r="B3" s="175" t="s">
        <v>420</v>
      </c>
      <c r="C3" s="175"/>
      <c r="D3" s="175"/>
      <c r="E3" s="175"/>
    </row>
    <row r="4" spans="1:5" ht="15.75">
      <c r="A4" s="14"/>
      <c r="B4" s="175"/>
      <c r="C4" s="175"/>
      <c r="D4" s="175"/>
      <c r="E4" s="175"/>
    </row>
    <row r="5" spans="1:5" ht="14.25" customHeight="1">
      <c r="A5" s="14"/>
      <c r="B5" s="175"/>
      <c r="C5" s="175"/>
      <c r="D5" s="175"/>
      <c r="E5" s="175"/>
    </row>
    <row r="6" spans="1:6" ht="15.75" hidden="1">
      <c r="A6" s="179"/>
      <c r="B6" s="179"/>
      <c r="C6" s="179"/>
      <c r="D6" s="179"/>
      <c r="E6" s="179"/>
      <c r="F6" s="54"/>
    </row>
    <row r="7" spans="1:6" ht="15.75" customHeight="1">
      <c r="A7" s="176" t="s">
        <v>167</v>
      </c>
      <c r="B7" s="176"/>
      <c r="C7" s="176"/>
      <c r="D7" s="176"/>
      <c r="E7" s="176"/>
      <c r="F7" s="55"/>
    </row>
    <row r="8" spans="1:6" ht="15.75" customHeight="1">
      <c r="A8" s="179" t="s">
        <v>419</v>
      </c>
      <c r="B8" s="179"/>
      <c r="C8" s="179"/>
      <c r="D8" s="179"/>
      <c r="E8" s="179"/>
      <c r="F8" s="55"/>
    </row>
    <row r="9" spans="1:6" ht="15.75">
      <c r="A9" s="15"/>
      <c r="B9" s="16"/>
      <c r="C9" s="16"/>
      <c r="D9" s="177" t="s">
        <v>37</v>
      </c>
      <c r="E9" s="178"/>
      <c r="F9" s="54"/>
    </row>
    <row r="10" spans="1:18" ht="38.25">
      <c r="A10" s="18" t="s">
        <v>15</v>
      </c>
      <c r="B10" s="17" t="s">
        <v>16</v>
      </c>
      <c r="C10" s="34" t="s">
        <v>297</v>
      </c>
      <c r="D10" s="34" t="s">
        <v>401</v>
      </c>
      <c r="E10" s="34" t="s">
        <v>170</v>
      </c>
      <c r="G10" s="76"/>
      <c r="H10" s="76"/>
      <c r="I10" s="76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2.75">
      <c r="A11" s="2">
        <v>1</v>
      </c>
      <c r="B11" s="2">
        <v>2</v>
      </c>
      <c r="C11" s="3">
        <v>3</v>
      </c>
      <c r="D11" s="3">
        <v>4</v>
      </c>
      <c r="E11" s="3">
        <v>5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5.75">
      <c r="A12" s="41" t="s">
        <v>91</v>
      </c>
      <c r="B12" s="89" t="s">
        <v>17</v>
      </c>
      <c r="C12" s="8">
        <f>SUM(C13+C42)</f>
        <v>136149.5</v>
      </c>
      <c r="D12" s="8">
        <f>SUM(D13+D42)</f>
        <v>136966.19999999998</v>
      </c>
      <c r="E12" s="5">
        <f>D12/C12*100</f>
        <v>100.59985530611569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5.75">
      <c r="A13" s="41" t="s">
        <v>90</v>
      </c>
      <c r="B13" s="89"/>
      <c r="C13" s="8">
        <f>SUM(C14+C26+C39+C21)</f>
        <v>118923.40000000001</v>
      </c>
      <c r="D13" s="8">
        <f>SUM(D14+D26+D39+D21)</f>
        <v>119735.99999999999</v>
      </c>
      <c r="E13" s="5">
        <f>D13/C13*100</f>
        <v>100.68329697940017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5.75">
      <c r="A14" s="20" t="s">
        <v>18</v>
      </c>
      <c r="B14" s="89" t="s">
        <v>19</v>
      </c>
      <c r="C14" s="8">
        <f>SUM(C15)</f>
        <v>103251.20000000001</v>
      </c>
      <c r="D14" s="8">
        <f>SUM(D15)</f>
        <v>104056.79999999999</v>
      </c>
      <c r="E14" s="5">
        <f aca="true" t="shared" si="0" ref="E14:E104">D14/C14*100</f>
        <v>100.78023306266657</v>
      </c>
      <c r="G14" s="24"/>
      <c r="H14" s="77"/>
      <c r="I14" s="77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5.75">
      <c r="A15" s="29" t="s">
        <v>20</v>
      </c>
      <c r="B15" s="89" t="s">
        <v>21</v>
      </c>
      <c r="C15" s="8">
        <f>SUM(C16+C17+C19+C18+C20)</f>
        <v>103251.20000000001</v>
      </c>
      <c r="D15" s="8">
        <f>SUM(D16+D17+D19+D18+D20)</f>
        <v>104056.79999999999</v>
      </c>
      <c r="E15" s="5">
        <f t="shared" si="0"/>
        <v>100.78023306266657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60">
      <c r="A16" s="131" t="s">
        <v>49</v>
      </c>
      <c r="B16" s="130" t="s">
        <v>85</v>
      </c>
      <c r="C16" s="108">
        <v>102054.1</v>
      </c>
      <c r="D16" s="108">
        <v>102851.7</v>
      </c>
      <c r="E16" s="4">
        <f t="shared" si="0"/>
        <v>100.78154625830808</v>
      </c>
      <c r="G16" s="78"/>
      <c r="H16" s="78"/>
      <c r="I16" s="78"/>
      <c r="J16" s="78"/>
      <c r="K16" s="24"/>
      <c r="L16" s="24"/>
      <c r="M16" s="24"/>
      <c r="N16" s="24"/>
      <c r="O16" s="24"/>
      <c r="P16" s="24"/>
      <c r="Q16" s="24"/>
      <c r="R16" s="24"/>
    </row>
    <row r="17" spans="1:18" ht="84">
      <c r="A17" s="131" t="s">
        <v>46</v>
      </c>
      <c r="B17" s="130" t="s">
        <v>22</v>
      </c>
      <c r="C17" s="108">
        <v>550.6</v>
      </c>
      <c r="D17" s="108">
        <v>551.2</v>
      </c>
      <c r="E17" s="4">
        <f t="shared" si="0"/>
        <v>100.10897203051216</v>
      </c>
      <c r="G17" s="78"/>
      <c r="H17" s="78"/>
      <c r="I17" s="78"/>
      <c r="J17" s="78"/>
      <c r="K17" s="24"/>
      <c r="L17" s="24"/>
      <c r="M17" s="24"/>
      <c r="N17" s="24"/>
      <c r="O17" s="24"/>
      <c r="P17" s="24"/>
      <c r="Q17" s="24"/>
      <c r="R17" s="24"/>
    </row>
    <row r="18" spans="1:18" ht="36">
      <c r="A18" s="131" t="s">
        <v>47</v>
      </c>
      <c r="B18" s="130" t="s">
        <v>88</v>
      </c>
      <c r="C18" s="108">
        <v>451.1</v>
      </c>
      <c r="D18" s="108">
        <v>455.5</v>
      </c>
      <c r="E18" s="4">
        <f t="shared" si="0"/>
        <v>100.9753934825981</v>
      </c>
      <c r="G18" s="78"/>
      <c r="H18" s="78"/>
      <c r="I18" s="78"/>
      <c r="J18" s="78"/>
      <c r="K18" s="24"/>
      <c r="L18" s="24"/>
      <c r="M18" s="24"/>
      <c r="N18" s="24"/>
      <c r="O18" s="24"/>
      <c r="P18" s="24"/>
      <c r="Q18" s="24"/>
      <c r="R18" s="24"/>
    </row>
    <row r="19" spans="1:18" ht="72">
      <c r="A19" s="131" t="s">
        <v>302</v>
      </c>
      <c r="B19" s="130" t="s">
        <v>87</v>
      </c>
      <c r="C19" s="108">
        <v>229.7</v>
      </c>
      <c r="D19" s="108">
        <v>232.7</v>
      </c>
      <c r="E19" s="4">
        <f t="shared" si="0"/>
        <v>101.30605137135393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48">
      <c r="A20" s="131" t="s">
        <v>328</v>
      </c>
      <c r="B20" s="130" t="s">
        <v>329</v>
      </c>
      <c r="C20" s="118">
        <v>-34.3</v>
      </c>
      <c r="D20" s="108">
        <v>-34.3</v>
      </c>
      <c r="E20" s="4">
        <v>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26.25">
      <c r="A21" s="143" t="s">
        <v>257</v>
      </c>
      <c r="B21" s="153" t="s">
        <v>141</v>
      </c>
      <c r="C21" s="8">
        <f>C22+C23+C24+C25</f>
        <v>7236.4</v>
      </c>
      <c r="D21" s="8">
        <f>D22+D23+D24+D25</f>
        <v>7236.7</v>
      </c>
      <c r="E21" s="5">
        <f t="shared" si="0"/>
        <v>100.00414570781051</v>
      </c>
      <c r="F21" s="39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5" ht="84" customHeight="1">
      <c r="A22" s="131" t="s">
        <v>303</v>
      </c>
      <c r="B22" s="142" t="s">
        <v>298</v>
      </c>
      <c r="C22" s="108">
        <v>3293.9</v>
      </c>
      <c r="D22" s="108">
        <v>3294</v>
      </c>
      <c r="E22" s="4">
        <v>520.9</v>
      </c>
    </row>
    <row r="23" spans="1:5" ht="96.75" customHeight="1">
      <c r="A23" s="131" t="s">
        <v>304</v>
      </c>
      <c r="B23" s="142" t="s">
        <v>299</v>
      </c>
      <c r="C23" s="108">
        <v>24.2</v>
      </c>
      <c r="D23" s="108">
        <v>24.2</v>
      </c>
      <c r="E23" s="4">
        <f t="shared" si="0"/>
        <v>100</v>
      </c>
    </row>
    <row r="24" spans="1:5" ht="87" customHeight="1">
      <c r="A24" s="131" t="s">
        <v>305</v>
      </c>
      <c r="B24" s="142" t="s">
        <v>300</v>
      </c>
      <c r="C24" s="108">
        <v>4400.7</v>
      </c>
      <c r="D24" s="108">
        <v>4400.8</v>
      </c>
      <c r="E24" s="4">
        <f t="shared" si="0"/>
        <v>100.00227236576</v>
      </c>
    </row>
    <row r="25" spans="1:5" ht="87" customHeight="1">
      <c r="A25" s="131" t="s">
        <v>306</v>
      </c>
      <c r="B25" s="142" t="s">
        <v>301</v>
      </c>
      <c r="C25" s="108">
        <v>-482.4</v>
      </c>
      <c r="D25" s="108">
        <v>-482.3</v>
      </c>
      <c r="E25" s="4">
        <f t="shared" si="0"/>
        <v>99.97927031509121</v>
      </c>
    </row>
    <row r="26" spans="1:5" ht="15.75">
      <c r="A26" s="116" t="s">
        <v>23</v>
      </c>
      <c r="B26" s="89" t="s">
        <v>24</v>
      </c>
      <c r="C26" s="8">
        <f>SUM(C32+C35+C37+C27)</f>
        <v>7185.200000000001</v>
      </c>
      <c r="D26" s="8">
        <f>SUM(D32+D35+D37+D27)</f>
        <v>7189</v>
      </c>
      <c r="E26" s="5">
        <f t="shared" si="0"/>
        <v>100.05288648889383</v>
      </c>
    </row>
    <row r="27" spans="1:5" ht="24">
      <c r="A27" s="103" t="s">
        <v>307</v>
      </c>
      <c r="B27" s="94" t="s">
        <v>308</v>
      </c>
      <c r="C27" s="118">
        <f>C28+C30</f>
        <v>465.8</v>
      </c>
      <c r="D27" s="118">
        <f>D28+D30</f>
        <v>468.2</v>
      </c>
      <c r="E27" s="4">
        <f t="shared" si="0"/>
        <v>100.51524259338771</v>
      </c>
    </row>
    <row r="28" spans="1:5" ht="24">
      <c r="A28" s="131" t="s">
        <v>309</v>
      </c>
      <c r="B28" s="94" t="s">
        <v>310</v>
      </c>
      <c r="C28" s="118">
        <f>C29</f>
        <v>273.8</v>
      </c>
      <c r="D28" s="118">
        <f>D29</f>
        <v>273.9</v>
      </c>
      <c r="E28" s="4">
        <f t="shared" si="0"/>
        <v>100.03652300949597</v>
      </c>
    </row>
    <row r="29" spans="1:5" ht="24">
      <c r="A29" s="131" t="s">
        <v>309</v>
      </c>
      <c r="B29" s="94" t="s">
        <v>311</v>
      </c>
      <c r="C29" s="118">
        <v>273.8</v>
      </c>
      <c r="D29" s="118">
        <v>273.9</v>
      </c>
      <c r="E29" s="4">
        <f t="shared" si="0"/>
        <v>100.03652300949597</v>
      </c>
    </row>
    <row r="30" spans="1:5" ht="36">
      <c r="A30" s="131" t="s">
        <v>312</v>
      </c>
      <c r="B30" s="94" t="s">
        <v>313</v>
      </c>
      <c r="C30" s="118">
        <f>C31</f>
        <v>192</v>
      </c>
      <c r="D30" s="118">
        <f>D31</f>
        <v>194.3</v>
      </c>
      <c r="E30" s="4">
        <f t="shared" si="0"/>
        <v>101.19791666666667</v>
      </c>
    </row>
    <row r="31" spans="1:5" ht="48">
      <c r="A31" s="131" t="s">
        <v>314</v>
      </c>
      <c r="B31" s="94" t="s">
        <v>315</v>
      </c>
      <c r="C31" s="118">
        <v>192</v>
      </c>
      <c r="D31" s="118">
        <v>194.3</v>
      </c>
      <c r="E31" s="4">
        <f t="shared" si="0"/>
        <v>101.19791666666667</v>
      </c>
    </row>
    <row r="32" spans="1:5" ht="24.75">
      <c r="A32" s="42" t="s">
        <v>55</v>
      </c>
      <c r="B32" s="84" t="s">
        <v>94</v>
      </c>
      <c r="C32" s="108">
        <f>C33+C34</f>
        <v>4040.3</v>
      </c>
      <c r="D32" s="108">
        <f>D33+D34</f>
        <v>4041.7</v>
      </c>
      <c r="E32" s="4">
        <f t="shared" si="0"/>
        <v>100.03465089226047</v>
      </c>
    </row>
    <row r="33" spans="1:5" ht="24.75">
      <c r="A33" s="42" t="s">
        <v>55</v>
      </c>
      <c r="B33" s="84" t="s">
        <v>95</v>
      </c>
      <c r="C33" s="108">
        <v>4039.8</v>
      </c>
      <c r="D33" s="108">
        <v>4041.2</v>
      </c>
      <c r="E33" s="4">
        <f t="shared" si="0"/>
        <v>100.03465518094954</v>
      </c>
    </row>
    <row r="34" spans="1:5" ht="41.25" customHeight="1">
      <c r="A34" s="42" t="s">
        <v>171</v>
      </c>
      <c r="B34" s="84" t="s">
        <v>172</v>
      </c>
      <c r="C34" s="108">
        <v>0.5</v>
      </c>
      <c r="D34" s="108">
        <v>0.5</v>
      </c>
      <c r="E34" s="4">
        <f t="shared" si="0"/>
        <v>100</v>
      </c>
    </row>
    <row r="35" spans="1:5" ht="15.75">
      <c r="A35" s="42" t="s">
        <v>25</v>
      </c>
      <c r="B35" s="84" t="s">
        <v>96</v>
      </c>
      <c r="C35" s="108">
        <f>C36</f>
        <v>2645.8</v>
      </c>
      <c r="D35" s="108">
        <f>D36</f>
        <v>2645.8</v>
      </c>
      <c r="E35" s="4">
        <f t="shared" si="0"/>
        <v>100</v>
      </c>
    </row>
    <row r="36" spans="1:5" ht="15.75">
      <c r="A36" s="42" t="s">
        <v>25</v>
      </c>
      <c r="B36" s="81" t="s">
        <v>12</v>
      </c>
      <c r="C36" s="108">
        <v>2645.8</v>
      </c>
      <c r="D36" s="108">
        <v>2645.8</v>
      </c>
      <c r="E36" s="4">
        <f t="shared" si="0"/>
        <v>100</v>
      </c>
    </row>
    <row r="37" spans="1:5" ht="24.75">
      <c r="A37" s="42" t="s">
        <v>210</v>
      </c>
      <c r="B37" s="81" t="s">
        <v>208</v>
      </c>
      <c r="C37" s="108">
        <f>C38</f>
        <v>33.3</v>
      </c>
      <c r="D37" s="108">
        <f>D38</f>
        <v>33.3</v>
      </c>
      <c r="E37" s="4">
        <f t="shared" si="0"/>
        <v>100</v>
      </c>
    </row>
    <row r="38" spans="1:5" ht="36.75">
      <c r="A38" s="42" t="s">
        <v>211</v>
      </c>
      <c r="B38" s="81" t="s">
        <v>209</v>
      </c>
      <c r="C38" s="108">
        <v>33.3</v>
      </c>
      <c r="D38" s="108">
        <v>33.3</v>
      </c>
      <c r="E38" s="4">
        <f t="shared" si="0"/>
        <v>100</v>
      </c>
    </row>
    <row r="39" spans="1:5" ht="15.75">
      <c r="A39" s="41" t="s">
        <v>56</v>
      </c>
      <c r="B39" s="89" t="s">
        <v>57</v>
      </c>
      <c r="C39" s="8">
        <f>SUM(C40)</f>
        <v>1250.6</v>
      </c>
      <c r="D39" s="8">
        <f>SUM(D40)</f>
        <v>1253.5</v>
      </c>
      <c r="E39" s="5">
        <f t="shared" si="0"/>
        <v>100.23188869342717</v>
      </c>
    </row>
    <row r="40" spans="1:5" ht="24.75">
      <c r="A40" s="42" t="s">
        <v>58</v>
      </c>
      <c r="B40" s="84" t="s">
        <v>59</v>
      </c>
      <c r="C40" s="108">
        <f>SUM(C41)</f>
        <v>1250.6</v>
      </c>
      <c r="D40" s="108">
        <f>SUM(D41)</f>
        <v>1253.5</v>
      </c>
      <c r="E40" s="4">
        <f t="shared" si="0"/>
        <v>100.23188869342717</v>
      </c>
    </row>
    <row r="41" spans="1:5" ht="36.75">
      <c r="A41" s="42" t="s">
        <v>60</v>
      </c>
      <c r="B41" s="84" t="s">
        <v>100</v>
      </c>
      <c r="C41" s="108">
        <v>1250.6</v>
      </c>
      <c r="D41" s="108">
        <v>1253.5</v>
      </c>
      <c r="E41" s="4">
        <f t="shared" si="0"/>
        <v>100.23188869342717</v>
      </c>
    </row>
    <row r="42" spans="1:5" ht="15.75">
      <c r="A42" s="41" t="s">
        <v>92</v>
      </c>
      <c r="B42" s="84"/>
      <c r="C42" s="8">
        <f>SUM(C43+C53+C63+C70+C60+C104)</f>
        <v>17226.1</v>
      </c>
      <c r="D42" s="8">
        <f>SUM(D43+D53+D63+D70+D60+D104)</f>
        <v>17230.2</v>
      </c>
      <c r="E42" s="5">
        <f t="shared" si="0"/>
        <v>100.02380109252822</v>
      </c>
    </row>
    <row r="43" spans="1:5" ht="24.75">
      <c r="A43" s="41" t="s">
        <v>27</v>
      </c>
      <c r="B43" s="89" t="s">
        <v>28</v>
      </c>
      <c r="C43" s="8">
        <f>C44+C51</f>
        <v>13072.9</v>
      </c>
      <c r="D43" s="8">
        <f>D44+D51</f>
        <v>13072.9</v>
      </c>
      <c r="E43" s="5">
        <f t="shared" si="0"/>
        <v>100</v>
      </c>
    </row>
    <row r="44" spans="1:5" ht="60.75" customHeight="1">
      <c r="A44" s="131" t="s">
        <v>316</v>
      </c>
      <c r="B44" s="130" t="s">
        <v>29</v>
      </c>
      <c r="C44" s="108">
        <f>SUM(C45+C49+C47)</f>
        <v>13069.1</v>
      </c>
      <c r="D44" s="108">
        <f>SUM(D45+D49+D47)</f>
        <v>13069.1</v>
      </c>
      <c r="E44" s="4">
        <f t="shared" si="0"/>
        <v>100</v>
      </c>
    </row>
    <row r="45" spans="1:5" ht="48">
      <c r="A45" s="131" t="s">
        <v>30</v>
      </c>
      <c r="B45" s="144" t="s">
        <v>79</v>
      </c>
      <c r="C45" s="108">
        <f>SUM(C46)</f>
        <v>7669.1</v>
      </c>
      <c r="D45" s="108">
        <f>SUM(D46)</f>
        <v>7669.1</v>
      </c>
      <c r="E45" s="4">
        <f t="shared" si="0"/>
        <v>100</v>
      </c>
    </row>
    <row r="46" spans="1:5" ht="72">
      <c r="A46" s="103" t="s">
        <v>259</v>
      </c>
      <c r="B46" s="144" t="s">
        <v>233</v>
      </c>
      <c r="C46" s="108">
        <v>7669.1</v>
      </c>
      <c r="D46" s="108">
        <v>7669.1</v>
      </c>
      <c r="E46" s="4">
        <f t="shared" si="0"/>
        <v>100</v>
      </c>
    </row>
    <row r="47" spans="1:5" ht="60">
      <c r="A47" s="103" t="s">
        <v>129</v>
      </c>
      <c r="B47" s="130" t="s">
        <v>101</v>
      </c>
      <c r="C47" s="108">
        <f>SUM(C48)</f>
        <v>4992.7</v>
      </c>
      <c r="D47" s="108">
        <f>SUM(D48)</f>
        <v>4992.7</v>
      </c>
      <c r="E47" s="4">
        <f t="shared" si="0"/>
        <v>100</v>
      </c>
    </row>
    <row r="48" spans="1:5" ht="60">
      <c r="A48" s="103" t="s">
        <v>82</v>
      </c>
      <c r="B48" s="130" t="s">
        <v>102</v>
      </c>
      <c r="C48" s="108">
        <v>4992.7</v>
      </c>
      <c r="D48" s="108">
        <v>4992.7</v>
      </c>
      <c r="E48" s="4">
        <f t="shared" si="0"/>
        <v>100</v>
      </c>
    </row>
    <row r="49" spans="1:5" ht="60">
      <c r="A49" s="131" t="s">
        <v>151</v>
      </c>
      <c r="B49" s="130" t="s">
        <v>31</v>
      </c>
      <c r="C49" s="108">
        <f>SUM(C50)</f>
        <v>407.3</v>
      </c>
      <c r="D49" s="108">
        <f>SUM(D50)</f>
        <v>407.3</v>
      </c>
      <c r="E49" s="4">
        <f t="shared" si="0"/>
        <v>100</v>
      </c>
    </row>
    <row r="50" spans="1:5" ht="50.25" customHeight="1">
      <c r="A50" s="103" t="s">
        <v>130</v>
      </c>
      <c r="B50" s="130" t="s">
        <v>103</v>
      </c>
      <c r="C50" s="108">
        <v>407.3</v>
      </c>
      <c r="D50" s="108">
        <v>407.3</v>
      </c>
      <c r="E50" s="4">
        <f t="shared" si="0"/>
        <v>100</v>
      </c>
    </row>
    <row r="51" spans="1:5" ht="60">
      <c r="A51" s="103" t="s">
        <v>404</v>
      </c>
      <c r="B51" s="170" t="s">
        <v>405</v>
      </c>
      <c r="C51" s="108">
        <f>C52</f>
        <v>3.8</v>
      </c>
      <c r="D51" s="108">
        <f>D52</f>
        <v>3.8</v>
      </c>
      <c r="E51" s="4">
        <f t="shared" si="0"/>
        <v>100</v>
      </c>
    </row>
    <row r="52" spans="1:5" ht="60">
      <c r="A52" s="171" t="s">
        <v>406</v>
      </c>
      <c r="B52" s="170" t="s">
        <v>407</v>
      </c>
      <c r="C52" s="108">
        <v>3.8</v>
      </c>
      <c r="D52" s="108">
        <v>3.8</v>
      </c>
      <c r="E52" s="4">
        <f t="shared" si="0"/>
        <v>100</v>
      </c>
    </row>
    <row r="53" spans="1:5" ht="15.75">
      <c r="A53" s="41" t="s">
        <v>61</v>
      </c>
      <c r="B53" s="89" t="s">
        <v>62</v>
      </c>
      <c r="C53" s="8">
        <f>C54</f>
        <v>169.4</v>
      </c>
      <c r="D53" s="8">
        <f>D54</f>
        <v>169.4</v>
      </c>
      <c r="E53" s="5">
        <f t="shared" si="0"/>
        <v>100</v>
      </c>
    </row>
    <row r="54" spans="1:5" ht="15.75">
      <c r="A54" s="42" t="s">
        <v>63</v>
      </c>
      <c r="B54" s="84" t="s">
        <v>64</v>
      </c>
      <c r="C54" s="108">
        <f>C55+C56+C57</f>
        <v>169.4</v>
      </c>
      <c r="D54" s="108">
        <f>D55+D56+D57</f>
        <v>169.4</v>
      </c>
      <c r="E54" s="4">
        <f t="shared" si="0"/>
        <v>100</v>
      </c>
    </row>
    <row r="55" spans="1:5" ht="24.75">
      <c r="A55" s="42" t="s">
        <v>121</v>
      </c>
      <c r="B55" s="84" t="s">
        <v>122</v>
      </c>
      <c r="C55" s="108">
        <v>52.2</v>
      </c>
      <c r="D55" s="108">
        <v>52.2</v>
      </c>
      <c r="E55" s="4">
        <f t="shared" si="0"/>
        <v>100</v>
      </c>
    </row>
    <row r="56" spans="1:5" ht="15.75" hidden="1">
      <c r="A56" s="42" t="s">
        <v>123</v>
      </c>
      <c r="B56" s="84" t="s">
        <v>124</v>
      </c>
      <c r="C56" s="108">
        <v>0</v>
      </c>
      <c r="D56" s="108">
        <v>0</v>
      </c>
      <c r="E56" s="4">
        <v>0</v>
      </c>
    </row>
    <row r="57" spans="1:5" ht="15.75">
      <c r="A57" s="42" t="s">
        <v>125</v>
      </c>
      <c r="B57" s="84" t="s">
        <v>126</v>
      </c>
      <c r="C57" s="108">
        <f>C58+C59</f>
        <v>117.2</v>
      </c>
      <c r="D57" s="108">
        <f>D58+D59</f>
        <v>117.2</v>
      </c>
      <c r="E57" s="4">
        <f t="shared" si="0"/>
        <v>100</v>
      </c>
    </row>
    <row r="58" spans="1:5" ht="15.75">
      <c r="A58" s="42" t="s">
        <v>125</v>
      </c>
      <c r="B58" s="84" t="s">
        <v>260</v>
      </c>
      <c r="C58" s="108">
        <v>117</v>
      </c>
      <c r="D58" s="108">
        <v>117</v>
      </c>
      <c r="E58" s="4">
        <f t="shared" si="0"/>
        <v>100</v>
      </c>
    </row>
    <row r="59" spans="1:5" ht="15.75">
      <c r="A59" s="42" t="s">
        <v>330</v>
      </c>
      <c r="B59" s="84" t="s">
        <v>331</v>
      </c>
      <c r="C59" s="108">
        <v>0.2</v>
      </c>
      <c r="D59" s="108">
        <v>0.2</v>
      </c>
      <c r="E59" s="4">
        <f t="shared" si="0"/>
        <v>100</v>
      </c>
    </row>
    <row r="60" spans="1:5" ht="24.75">
      <c r="A60" s="41" t="s">
        <v>332</v>
      </c>
      <c r="B60" s="89" t="s">
        <v>38</v>
      </c>
      <c r="C60" s="8">
        <f>C61</f>
        <v>5.6</v>
      </c>
      <c r="D60" s="8">
        <f>D61</f>
        <v>5.6</v>
      </c>
      <c r="E60" s="5">
        <f t="shared" si="0"/>
        <v>100</v>
      </c>
    </row>
    <row r="61" spans="1:5" ht="15.75">
      <c r="A61" s="42" t="s">
        <v>333</v>
      </c>
      <c r="B61" s="84" t="s">
        <v>334</v>
      </c>
      <c r="C61" s="108">
        <f>C62</f>
        <v>5.6</v>
      </c>
      <c r="D61" s="108">
        <f>D62</f>
        <v>5.6</v>
      </c>
      <c r="E61" s="4">
        <f t="shared" si="0"/>
        <v>100</v>
      </c>
    </row>
    <row r="62" spans="1:5" ht="24.75">
      <c r="A62" s="42" t="s">
        <v>335</v>
      </c>
      <c r="B62" s="84" t="s">
        <v>336</v>
      </c>
      <c r="C62" s="108">
        <v>5.6</v>
      </c>
      <c r="D62" s="108">
        <v>5.6</v>
      </c>
      <c r="E62" s="4">
        <f t="shared" si="0"/>
        <v>100</v>
      </c>
    </row>
    <row r="63" spans="1:5" ht="18" customHeight="1">
      <c r="A63" s="41" t="s">
        <v>65</v>
      </c>
      <c r="B63" s="89" t="s">
        <v>66</v>
      </c>
      <c r="C63" s="8">
        <f>SUM(C64+C66)</f>
        <v>3079.7</v>
      </c>
      <c r="D63" s="8">
        <f>SUM(D64+D66)</f>
        <v>3079.7</v>
      </c>
      <c r="E63" s="5">
        <f t="shared" si="0"/>
        <v>100</v>
      </c>
    </row>
    <row r="64" spans="1:5" ht="60">
      <c r="A64" s="131" t="s">
        <v>186</v>
      </c>
      <c r="B64" s="104" t="s">
        <v>67</v>
      </c>
      <c r="C64" s="118">
        <f>SUM(C65)</f>
        <v>190</v>
      </c>
      <c r="D64" s="108">
        <f>SUM(D65)</f>
        <v>190</v>
      </c>
      <c r="E64" s="4">
        <f t="shared" si="0"/>
        <v>100</v>
      </c>
    </row>
    <row r="65" spans="1:5" ht="72">
      <c r="A65" s="131" t="s">
        <v>83</v>
      </c>
      <c r="B65" s="104" t="s">
        <v>80</v>
      </c>
      <c r="C65" s="118">
        <v>190</v>
      </c>
      <c r="D65" s="108">
        <v>190</v>
      </c>
      <c r="E65" s="4">
        <f t="shared" si="0"/>
        <v>100</v>
      </c>
    </row>
    <row r="66" spans="1:5" ht="24">
      <c r="A66" s="131" t="s">
        <v>152</v>
      </c>
      <c r="B66" s="104" t="s">
        <v>68</v>
      </c>
      <c r="C66" s="118">
        <f>C67+C68</f>
        <v>2889.7</v>
      </c>
      <c r="D66" s="108">
        <f>D67+D68</f>
        <v>2889.7</v>
      </c>
      <c r="E66" s="4">
        <f t="shared" si="0"/>
        <v>100</v>
      </c>
    </row>
    <row r="67" spans="1:5" ht="48">
      <c r="A67" s="131" t="s">
        <v>258</v>
      </c>
      <c r="B67" s="80" t="s">
        <v>234</v>
      </c>
      <c r="C67" s="118">
        <v>2889.7</v>
      </c>
      <c r="D67" s="108">
        <v>2889.7</v>
      </c>
      <c r="E67" s="4">
        <f t="shared" si="0"/>
        <v>100</v>
      </c>
    </row>
    <row r="68" spans="1:5" ht="48.75" hidden="1">
      <c r="A68" s="145" t="s">
        <v>175</v>
      </c>
      <c r="B68" s="146" t="s">
        <v>176</v>
      </c>
      <c r="C68" s="108">
        <f>C69</f>
        <v>0</v>
      </c>
      <c r="D68" s="108">
        <f>D69</f>
        <v>0</v>
      </c>
      <c r="E68" s="4">
        <v>0</v>
      </c>
    </row>
    <row r="69" spans="1:5" ht="38.25" customHeight="1" hidden="1">
      <c r="A69" s="28" t="s">
        <v>174</v>
      </c>
      <c r="B69" s="88" t="s">
        <v>173</v>
      </c>
      <c r="C69" s="108">
        <v>0</v>
      </c>
      <c r="D69" s="108">
        <v>0</v>
      </c>
      <c r="E69" s="4">
        <v>0</v>
      </c>
    </row>
    <row r="70" spans="1:5" ht="17.25" customHeight="1">
      <c r="A70" s="41" t="s">
        <v>33</v>
      </c>
      <c r="B70" s="89" t="s">
        <v>34</v>
      </c>
      <c r="C70" s="8">
        <f>C71+C76+C95+C83+C90+C80+C85+C93+C74+C88</f>
        <v>905.8000000000001</v>
      </c>
      <c r="D70" s="8">
        <f>D71+D76+D95+D83+D90+D80+D85+D93+D74+D88</f>
        <v>909.9000000000001</v>
      </c>
      <c r="E70" s="5">
        <f t="shared" si="0"/>
        <v>100.45263855155665</v>
      </c>
    </row>
    <row r="71" spans="1:5" ht="24.75">
      <c r="A71" s="41" t="s">
        <v>70</v>
      </c>
      <c r="B71" s="89" t="s">
        <v>71</v>
      </c>
      <c r="C71" s="8">
        <f>SUM(C73+C72)</f>
        <v>9.4</v>
      </c>
      <c r="D71" s="8">
        <f>SUM(D73+D72)</f>
        <v>9.5</v>
      </c>
      <c r="E71" s="5">
        <f t="shared" si="0"/>
        <v>101.06382978723406</v>
      </c>
    </row>
    <row r="72" spans="1:5" ht="60.75">
      <c r="A72" s="42" t="s">
        <v>177</v>
      </c>
      <c r="B72" s="84" t="s">
        <v>178</v>
      </c>
      <c r="C72" s="108">
        <v>0.8</v>
      </c>
      <c r="D72" s="108">
        <v>0.9</v>
      </c>
      <c r="E72" s="4">
        <f t="shared" si="0"/>
        <v>112.5</v>
      </c>
    </row>
    <row r="73" spans="1:5" ht="48.75">
      <c r="A73" s="42" t="s">
        <v>72</v>
      </c>
      <c r="B73" s="84" t="s">
        <v>104</v>
      </c>
      <c r="C73" s="147">
        <v>8.6</v>
      </c>
      <c r="D73" s="108">
        <v>8.6</v>
      </c>
      <c r="E73" s="4">
        <f t="shared" si="0"/>
        <v>100</v>
      </c>
    </row>
    <row r="74" spans="1:5" ht="48">
      <c r="A74" s="105" t="s">
        <v>270</v>
      </c>
      <c r="B74" s="90" t="s">
        <v>272</v>
      </c>
      <c r="C74" s="8">
        <f>C75</f>
        <v>61.5</v>
      </c>
      <c r="D74" s="8">
        <f>D75</f>
        <v>61.5</v>
      </c>
      <c r="E74" s="5">
        <f t="shared" si="0"/>
        <v>100</v>
      </c>
    </row>
    <row r="75" spans="1:5" ht="48">
      <c r="A75" s="103" t="s">
        <v>271</v>
      </c>
      <c r="B75" s="94" t="s">
        <v>273</v>
      </c>
      <c r="C75" s="10">
        <v>61.5</v>
      </c>
      <c r="D75" s="108">
        <v>61.5</v>
      </c>
      <c r="E75" s="4">
        <f t="shared" si="0"/>
        <v>100</v>
      </c>
    </row>
    <row r="76" spans="1:5" ht="96.75">
      <c r="A76" s="137" t="s">
        <v>153</v>
      </c>
      <c r="B76" s="89" t="s">
        <v>0</v>
      </c>
      <c r="C76" s="8">
        <f>C77+C78+C79</f>
        <v>145.9</v>
      </c>
      <c r="D76" s="8">
        <f>D77+D78+D79</f>
        <v>145.9</v>
      </c>
      <c r="E76" s="5">
        <f t="shared" si="0"/>
        <v>100</v>
      </c>
    </row>
    <row r="77" spans="1:5" ht="24" customHeight="1">
      <c r="A77" s="28" t="s">
        <v>337</v>
      </c>
      <c r="B77" s="84" t="s">
        <v>338</v>
      </c>
      <c r="C77" s="108">
        <v>9</v>
      </c>
      <c r="D77" s="108">
        <v>9</v>
      </c>
      <c r="E77" s="4">
        <f t="shared" si="0"/>
        <v>100</v>
      </c>
    </row>
    <row r="78" spans="1:5" ht="24.75" customHeight="1">
      <c r="A78" s="28" t="s">
        <v>154</v>
      </c>
      <c r="B78" s="84" t="s">
        <v>105</v>
      </c>
      <c r="C78" s="108">
        <v>48.9</v>
      </c>
      <c r="D78" s="108">
        <v>48.9</v>
      </c>
      <c r="E78" s="4">
        <f t="shared" si="0"/>
        <v>100</v>
      </c>
    </row>
    <row r="79" spans="1:5" ht="27" customHeight="1">
      <c r="A79" s="42" t="s">
        <v>84</v>
      </c>
      <c r="B79" s="84" t="s">
        <v>127</v>
      </c>
      <c r="C79" s="108">
        <v>88</v>
      </c>
      <c r="D79" s="108">
        <v>88</v>
      </c>
      <c r="E79" s="4">
        <f t="shared" si="0"/>
        <v>100</v>
      </c>
    </row>
    <row r="80" spans="1:5" ht="48.75">
      <c r="A80" s="138" t="s">
        <v>212</v>
      </c>
      <c r="B80" s="90" t="s">
        <v>213</v>
      </c>
      <c r="C80" s="8">
        <f>C81+C82</f>
        <v>2.5</v>
      </c>
      <c r="D80" s="8">
        <f>D81+D82</f>
        <v>2.5</v>
      </c>
      <c r="E80" s="5">
        <f t="shared" si="0"/>
        <v>100</v>
      </c>
    </row>
    <row r="81" spans="1:5" ht="37.5" customHeight="1" hidden="1">
      <c r="A81" s="129" t="s">
        <v>212</v>
      </c>
      <c r="B81" s="94" t="s">
        <v>214</v>
      </c>
      <c r="C81" s="108">
        <v>0</v>
      </c>
      <c r="D81" s="108">
        <v>0</v>
      </c>
      <c r="E81" s="4">
        <v>0</v>
      </c>
    </row>
    <row r="82" spans="1:5" ht="39.75" customHeight="1">
      <c r="A82" s="129" t="s">
        <v>212</v>
      </c>
      <c r="B82" s="94" t="s">
        <v>215</v>
      </c>
      <c r="C82" s="108">
        <v>2.5</v>
      </c>
      <c r="D82" s="108">
        <v>2.5</v>
      </c>
      <c r="E82" s="4">
        <f t="shared" si="0"/>
        <v>100</v>
      </c>
    </row>
    <row r="83" spans="1:5" ht="24.75" customHeight="1">
      <c r="A83" s="138" t="s">
        <v>1</v>
      </c>
      <c r="B83" s="90" t="s">
        <v>2</v>
      </c>
      <c r="C83" s="8">
        <f>C84</f>
        <v>8</v>
      </c>
      <c r="D83" s="8">
        <f>D84</f>
        <v>8</v>
      </c>
      <c r="E83" s="5">
        <f t="shared" si="0"/>
        <v>100</v>
      </c>
    </row>
    <row r="84" spans="1:5" ht="26.25" customHeight="1">
      <c r="A84" s="129" t="s">
        <v>143</v>
      </c>
      <c r="B84" s="94" t="s">
        <v>144</v>
      </c>
      <c r="C84" s="108">
        <v>8</v>
      </c>
      <c r="D84" s="108">
        <v>8</v>
      </c>
      <c r="E84" s="4">
        <f t="shared" si="0"/>
        <v>100</v>
      </c>
    </row>
    <row r="85" spans="1:5" ht="48">
      <c r="A85" s="139" t="s">
        <v>281</v>
      </c>
      <c r="B85" s="106" t="s">
        <v>217</v>
      </c>
      <c r="C85" s="8">
        <f>C87+C86</f>
        <v>83</v>
      </c>
      <c r="D85" s="8">
        <f>D87+D86</f>
        <v>83</v>
      </c>
      <c r="E85" s="5">
        <f t="shared" si="0"/>
        <v>100</v>
      </c>
    </row>
    <row r="86" spans="1:5" ht="48">
      <c r="A86" s="140" t="s">
        <v>280</v>
      </c>
      <c r="B86" s="104" t="s">
        <v>349</v>
      </c>
      <c r="C86" s="108">
        <v>3</v>
      </c>
      <c r="D86" s="108">
        <v>3</v>
      </c>
      <c r="E86" s="4">
        <f t="shared" si="0"/>
        <v>100</v>
      </c>
    </row>
    <row r="87" spans="1:5" ht="48">
      <c r="A87" s="140" t="s">
        <v>280</v>
      </c>
      <c r="B87" s="104" t="s">
        <v>219</v>
      </c>
      <c r="C87" s="108">
        <v>80</v>
      </c>
      <c r="D87" s="108">
        <v>80</v>
      </c>
      <c r="E87" s="4">
        <f t="shared" si="0"/>
        <v>100</v>
      </c>
    </row>
    <row r="88" spans="1:5" ht="24">
      <c r="A88" s="139" t="s">
        <v>339</v>
      </c>
      <c r="B88" s="106" t="s">
        <v>340</v>
      </c>
      <c r="C88" s="8">
        <f>C89</f>
        <v>0.1</v>
      </c>
      <c r="D88" s="8">
        <f>D89</f>
        <v>0.1</v>
      </c>
      <c r="E88" s="5">
        <f t="shared" si="0"/>
        <v>100</v>
      </c>
    </row>
    <row r="89" spans="1:5" ht="36">
      <c r="A89" s="140" t="s">
        <v>341</v>
      </c>
      <c r="B89" s="104" t="s">
        <v>342</v>
      </c>
      <c r="C89" s="108">
        <v>0.1</v>
      </c>
      <c r="D89" s="108">
        <v>0.1</v>
      </c>
      <c r="E89" s="4">
        <f t="shared" si="0"/>
        <v>100</v>
      </c>
    </row>
    <row r="90" spans="1:5" ht="60.75">
      <c r="A90" s="141" t="s">
        <v>3</v>
      </c>
      <c r="B90" s="90" t="s">
        <v>145</v>
      </c>
      <c r="C90" s="8">
        <f>C91+C92</f>
        <v>38.7</v>
      </c>
      <c r="D90" s="8">
        <f>D91+D92</f>
        <v>38.7</v>
      </c>
      <c r="E90" s="5">
        <f t="shared" si="0"/>
        <v>100</v>
      </c>
    </row>
    <row r="91" spans="1:5" ht="48.75">
      <c r="A91" s="42" t="s">
        <v>3</v>
      </c>
      <c r="B91" s="84" t="s">
        <v>179</v>
      </c>
      <c r="C91" s="108">
        <v>32.7</v>
      </c>
      <c r="D91" s="108">
        <v>32.7</v>
      </c>
      <c r="E91" s="4">
        <f t="shared" si="0"/>
        <v>100</v>
      </c>
    </row>
    <row r="92" spans="1:5" ht="48.75">
      <c r="A92" s="42" t="s">
        <v>3</v>
      </c>
      <c r="B92" s="84" t="s">
        <v>353</v>
      </c>
      <c r="C92" s="108">
        <v>6</v>
      </c>
      <c r="D92" s="108">
        <v>6</v>
      </c>
      <c r="E92" s="4">
        <f t="shared" si="0"/>
        <v>100</v>
      </c>
    </row>
    <row r="93" spans="1:5" ht="36.75" hidden="1">
      <c r="A93" s="41" t="s">
        <v>187</v>
      </c>
      <c r="B93" s="89" t="s">
        <v>188</v>
      </c>
      <c r="C93" s="8">
        <f>C94</f>
        <v>0</v>
      </c>
      <c r="D93" s="8">
        <f>D94</f>
        <v>0</v>
      </c>
      <c r="E93" s="5">
        <v>0</v>
      </c>
    </row>
    <row r="94" spans="1:5" ht="37.5" customHeight="1" hidden="1">
      <c r="A94" s="42" t="s">
        <v>283</v>
      </c>
      <c r="B94" s="84" t="s">
        <v>275</v>
      </c>
      <c r="C94" s="108">
        <v>0</v>
      </c>
      <c r="D94" s="108">
        <v>0</v>
      </c>
      <c r="E94" s="4">
        <v>0</v>
      </c>
    </row>
    <row r="95" spans="1:5" ht="24.75">
      <c r="A95" s="41" t="s">
        <v>35</v>
      </c>
      <c r="B95" s="89" t="s">
        <v>36</v>
      </c>
      <c r="C95" s="8">
        <f>SUM(C96:C103)</f>
        <v>556.7</v>
      </c>
      <c r="D95" s="8">
        <f>SUM(D96:D103)</f>
        <v>560.7</v>
      </c>
      <c r="E95" s="5">
        <f t="shared" si="0"/>
        <v>100.71851984911082</v>
      </c>
    </row>
    <row r="96" spans="1:5" ht="36.75" hidden="1">
      <c r="A96" s="42" t="s">
        <v>131</v>
      </c>
      <c r="B96" s="84" t="s">
        <v>4</v>
      </c>
      <c r="C96" s="108">
        <v>0</v>
      </c>
      <c r="D96" s="108">
        <v>0</v>
      </c>
      <c r="E96" s="4" t="e">
        <f t="shared" si="0"/>
        <v>#DIV/0!</v>
      </c>
    </row>
    <row r="97" spans="1:5" ht="36.75">
      <c r="A97" s="42" t="s">
        <v>131</v>
      </c>
      <c r="B97" s="84" t="s">
        <v>106</v>
      </c>
      <c r="C97" s="108">
        <v>240.7</v>
      </c>
      <c r="D97" s="108">
        <v>244.7</v>
      </c>
      <c r="E97" s="4">
        <f t="shared" si="0"/>
        <v>101.66181969256336</v>
      </c>
    </row>
    <row r="98" spans="1:5" ht="36.75" hidden="1">
      <c r="A98" s="42" t="s">
        <v>131</v>
      </c>
      <c r="B98" s="84" t="s">
        <v>107</v>
      </c>
      <c r="C98" s="108">
        <v>0</v>
      </c>
      <c r="D98" s="108">
        <v>0</v>
      </c>
      <c r="E98" s="4">
        <v>0</v>
      </c>
    </row>
    <row r="99" spans="1:5" ht="36.75" hidden="1">
      <c r="A99" s="42" t="s">
        <v>131</v>
      </c>
      <c r="B99" s="84" t="s">
        <v>146</v>
      </c>
      <c r="C99" s="108">
        <v>0</v>
      </c>
      <c r="D99" s="108">
        <v>0</v>
      </c>
      <c r="E99" s="4" t="e">
        <f t="shared" si="0"/>
        <v>#DIV/0!</v>
      </c>
    </row>
    <row r="100" spans="1:5" ht="36.75">
      <c r="A100" s="42" t="s">
        <v>131</v>
      </c>
      <c r="B100" s="84" t="s">
        <v>146</v>
      </c>
      <c r="C100" s="108">
        <v>300</v>
      </c>
      <c r="D100" s="108">
        <v>300</v>
      </c>
      <c r="E100" s="4">
        <f t="shared" si="0"/>
        <v>100</v>
      </c>
    </row>
    <row r="101" spans="1:5" ht="36.75">
      <c r="A101" s="42" t="s">
        <v>131</v>
      </c>
      <c r="B101" s="84" t="s">
        <v>226</v>
      </c>
      <c r="C101" s="108">
        <v>5.1</v>
      </c>
      <c r="D101" s="108">
        <v>5.1</v>
      </c>
      <c r="E101" s="4">
        <f t="shared" si="0"/>
        <v>100</v>
      </c>
    </row>
    <row r="102" spans="1:5" ht="36.75" hidden="1">
      <c r="A102" s="42" t="s">
        <v>131</v>
      </c>
      <c r="B102" s="84" t="s">
        <v>108</v>
      </c>
      <c r="C102" s="108">
        <v>0</v>
      </c>
      <c r="D102" s="108">
        <v>0</v>
      </c>
      <c r="E102" s="4" t="e">
        <f t="shared" si="0"/>
        <v>#DIV/0!</v>
      </c>
    </row>
    <row r="103" spans="1:5" ht="36.75">
      <c r="A103" s="42" t="s">
        <v>131</v>
      </c>
      <c r="B103" s="84" t="s">
        <v>109</v>
      </c>
      <c r="C103" s="108">
        <v>10.9</v>
      </c>
      <c r="D103" s="108">
        <v>10.9</v>
      </c>
      <c r="E103" s="4">
        <f t="shared" si="0"/>
        <v>100</v>
      </c>
    </row>
    <row r="104" spans="1:5" ht="15.75">
      <c r="A104" s="41" t="s">
        <v>235</v>
      </c>
      <c r="B104" s="89" t="s">
        <v>239</v>
      </c>
      <c r="C104" s="8">
        <f>C105+C106</f>
        <v>-7.3</v>
      </c>
      <c r="D104" s="8">
        <f>D105+D106</f>
        <v>-7.3</v>
      </c>
      <c r="E104" s="4">
        <f t="shared" si="0"/>
        <v>100</v>
      </c>
    </row>
    <row r="105" spans="1:5" ht="24.75">
      <c r="A105" s="42" t="s">
        <v>285</v>
      </c>
      <c r="B105" s="84" t="s">
        <v>246</v>
      </c>
      <c r="C105" s="108">
        <v>-7.3</v>
      </c>
      <c r="D105" s="108">
        <v>-7.3</v>
      </c>
      <c r="E105" s="4">
        <f>D105/C105*100</f>
        <v>100</v>
      </c>
    </row>
    <row r="106" spans="1:5" ht="15.75" hidden="1">
      <c r="A106" s="42" t="s">
        <v>284</v>
      </c>
      <c r="B106" s="84" t="s">
        <v>237</v>
      </c>
      <c r="C106" s="108">
        <v>0</v>
      </c>
      <c r="D106" s="108">
        <v>0</v>
      </c>
      <c r="E106" s="4">
        <v>0</v>
      </c>
    </row>
    <row r="107" spans="1:5" ht="20.25" customHeight="1">
      <c r="A107" s="41" t="s">
        <v>93</v>
      </c>
      <c r="B107" s="91" t="s">
        <v>110</v>
      </c>
      <c r="C107" s="8">
        <f>C108+C159</f>
        <v>244510.06</v>
      </c>
      <c r="D107" s="8">
        <f>D108+D159</f>
        <v>217967</v>
      </c>
      <c r="E107" s="5">
        <f aca="true" t="shared" si="1" ref="E107:E161">D107/C107*100</f>
        <v>89.14438939649354</v>
      </c>
    </row>
    <row r="108" spans="1:5" ht="36.75">
      <c r="A108" s="41" t="s">
        <v>111</v>
      </c>
      <c r="B108" s="91" t="s">
        <v>112</v>
      </c>
      <c r="C108" s="8">
        <f>C109+C114+C137+C151</f>
        <v>244510.06</v>
      </c>
      <c r="D108" s="8">
        <f>D109+D114+D137+D151</f>
        <v>218165.6</v>
      </c>
      <c r="E108" s="5">
        <f t="shared" si="1"/>
        <v>89.22561304839563</v>
      </c>
    </row>
    <row r="109" spans="1:5" ht="24.75">
      <c r="A109" s="31" t="s">
        <v>51</v>
      </c>
      <c r="B109" s="82" t="s">
        <v>375</v>
      </c>
      <c r="C109" s="8">
        <f>C110</f>
        <v>10109</v>
      </c>
      <c r="D109" s="8">
        <f>D110</f>
        <v>10108.9</v>
      </c>
      <c r="E109" s="5">
        <f t="shared" si="1"/>
        <v>99.99901078247106</v>
      </c>
    </row>
    <row r="110" spans="1:5" ht="15.75">
      <c r="A110" s="31" t="s">
        <v>52</v>
      </c>
      <c r="B110" s="82" t="s">
        <v>372</v>
      </c>
      <c r="C110" s="8">
        <f>C112+C111+C113</f>
        <v>10109</v>
      </c>
      <c r="D110" s="8">
        <f>D112+D111+D113</f>
        <v>10108.9</v>
      </c>
      <c r="E110" s="5">
        <f t="shared" si="1"/>
        <v>99.99901078247106</v>
      </c>
    </row>
    <row r="111" spans="1:5" ht="49.5" customHeight="1">
      <c r="A111" s="33" t="s">
        <v>350</v>
      </c>
      <c r="B111" s="81" t="s">
        <v>398</v>
      </c>
      <c r="C111" s="108">
        <v>3000</v>
      </c>
      <c r="D111" s="108">
        <v>3000</v>
      </c>
      <c r="E111" s="4">
        <f t="shared" si="1"/>
        <v>100</v>
      </c>
    </row>
    <row r="112" spans="1:5" ht="72.75">
      <c r="A112" s="33" t="s">
        <v>351</v>
      </c>
      <c r="B112" s="81" t="s">
        <v>398</v>
      </c>
      <c r="C112" s="110">
        <v>2109</v>
      </c>
      <c r="D112" s="111">
        <v>2108.9</v>
      </c>
      <c r="E112" s="4">
        <f t="shared" si="1"/>
        <v>99.99525841631105</v>
      </c>
    </row>
    <row r="113" spans="1:5" ht="43.5" customHeight="1" thickBot="1">
      <c r="A113" s="169" t="s">
        <v>408</v>
      </c>
      <c r="B113" s="81" t="s">
        <v>398</v>
      </c>
      <c r="C113" s="110">
        <v>5000</v>
      </c>
      <c r="D113" s="111">
        <v>5000</v>
      </c>
      <c r="E113" s="4">
        <f t="shared" si="1"/>
        <v>100</v>
      </c>
    </row>
    <row r="114" spans="1:5" ht="24.75">
      <c r="A114" s="31" t="s">
        <v>119</v>
      </c>
      <c r="B114" s="91" t="s">
        <v>368</v>
      </c>
      <c r="C114" s="8">
        <f>C115+C116+C117+C119+C121+C122+C125+C126+C127+C128+C130+C131+C132+C133+C134+C136</f>
        <v>183381.06</v>
      </c>
      <c r="D114" s="8">
        <f>D119+D121+D122+D126+D127+D128+D129+D130+D131+D133+D134+D135+D136+D132+D120+D115+D116+D117+D118+D125</f>
        <v>177112.6</v>
      </c>
      <c r="E114" s="5">
        <f t="shared" si="1"/>
        <v>96.58172986894067</v>
      </c>
    </row>
    <row r="115" spans="1:5" ht="42.75" customHeight="1">
      <c r="A115" s="131" t="s">
        <v>261</v>
      </c>
      <c r="B115" s="130" t="s">
        <v>397</v>
      </c>
      <c r="C115" s="110">
        <v>14223.1</v>
      </c>
      <c r="D115" s="110">
        <v>13780.7</v>
      </c>
      <c r="E115" s="4">
        <f t="shared" si="1"/>
        <v>96.88956697203844</v>
      </c>
    </row>
    <row r="116" spans="1:5" ht="48">
      <c r="A116" s="131" t="s">
        <v>262</v>
      </c>
      <c r="B116" s="130" t="s">
        <v>318</v>
      </c>
      <c r="C116" s="110">
        <v>130347.18</v>
      </c>
      <c r="D116" s="111">
        <v>126887.2</v>
      </c>
      <c r="E116" s="4">
        <f t="shared" si="1"/>
        <v>97.34556589563348</v>
      </c>
    </row>
    <row r="117" spans="1:5" ht="37.5" customHeight="1">
      <c r="A117" s="131" t="s">
        <v>263</v>
      </c>
      <c r="B117" s="130" t="s">
        <v>318</v>
      </c>
      <c r="C117" s="110">
        <v>8457.8</v>
      </c>
      <c r="D117" s="111">
        <v>7950.4</v>
      </c>
      <c r="E117" s="4">
        <f t="shared" si="1"/>
        <v>94.00080399158173</v>
      </c>
    </row>
    <row r="118" spans="1:5" ht="48" hidden="1">
      <c r="A118" s="131" t="s">
        <v>264</v>
      </c>
      <c r="B118" s="88" t="s">
        <v>266</v>
      </c>
      <c r="C118" s="133">
        <v>0</v>
      </c>
      <c r="D118" s="111">
        <v>0</v>
      </c>
      <c r="E118" s="4" t="e">
        <f t="shared" si="1"/>
        <v>#DIV/0!</v>
      </c>
    </row>
    <row r="119" spans="1:5" ht="36">
      <c r="A119" s="131" t="s">
        <v>265</v>
      </c>
      <c r="B119" s="80" t="s">
        <v>396</v>
      </c>
      <c r="C119" s="133">
        <v>1813.1</v>
      </c>
      <c r="D119" s="111">
        <v>1813.1</v>
      </c>
      <c r="E119" s="4">
        <f t="shared" si="1"/>
        <v>100</v>
      </c>
    </row>
    <row r="120" spans="1:5" ht="36.75" hidden="1">
      <c r="A120" s="132" t="s">
        <v>197</v>
      </c>
      <c r="B120" s="125" t="s">
        <v>198</v>
      </c>
      <c r="C120" s="110">
        <v>0</v>
      </c>
      <c r="D120" s="111">
        <v>0</v>
      </c>
      <c r="E120" s="4" t="e">
        <f t="shared" si="1"/>
        <v>#DIV/0!</v>
      </c>
    </row>
    <row r="121" spans="1:5" ht="48">
      <c r="A121" s="47" t="s">
        <v>136</v>
      </c>
      <c r="B121" s="86" t="s">
        <v>391</v>
      </c>
      <c r="C121" s="112">
        <v>3800</v>
      </c>
      <c r="D121" s="113">
        <v>3800</v>
      </c>
      <c r="E121" s="4">
        <f t="shared" si="1"/>
        <v>100</v>
      </c>
    </row>
    <row r="122" spans="1:5" ht="94.5">
      <c r="A122" s="100" t="s">
        <v>137</v>
      </c>
      <c r="B122" s="89" t="s">
        <v>395</v>
      </c>
      <c r="C122" s="114">
        <f>C123+C124</f>
        <v>6827.6</v>
      </c>
      <c r="D122" s="114">
        <f>D123+D124</f>
        <v>6214.4</v>
      </c>
      <c r="E122" s="5">
        <f t="shared" si="1"/>
        <v>91.01880602261409</v>
      </c>
    </row>
    <row r="123" spans="1:5" ht="15.75">
      <c r="A123" s="42" t="s">
        <v>117</v>
      </c>
      <c r="B123" s="84" t="s">
        <v>395</v>
      </c>
      <c r="C123" s="110">
        <v>5437</v>
      </c>
      <c r="D123" s="111">
        <v>4823.8</v>
      </c>
      <c r="E123" s="4">
        <f t="shared" si="1"/>
        <v>88.72172153761265</v>
      </c>
    </row>
    <row r="124" spans="1:5" ht="36.75">
      <c r="A124" s="42" t="s">
        <v>118</v>
      </c>
      <c r="B124" s="84" t="s">
        <v>395</v>
      </c>
      <c r="C124" s="110">
        <v>1390.6</v>
      </c>
      <c r="D124" s="111">
        <v>1390.6</v>
      </c>
      <c r="E124" s="4">
        <f t="shared" si="1"/>
        <v>100</v>
      </c>
    </row>
    <row r="125" spans="1:5" ht="48">
      <c r="A125" s="131" t="s">
        <v>317</v>
      </c>
      <c r="B125" s="88" t="s">
        <v>318</v>
      </c>
      <c r="C125" s="148">
        <v>279.2</v>
      </c>
      <c r="D125" s="111">
        <v>149.7</v>
      </c>
      <c r="E125" s="4">
        <f t="shared" si="1"/>
        <v>53.61747851002865</v>
      </c>
    </row>
    <row r="126" spans="1:5" ht="84" customHeight="1">
      <c r="A126" s="42" t="s">
        <v>138</v>
      </c>
      <c r="B126" s="84" t="s">
        <v>394</v>
      </c>
      <c r="C126" s="110">
        <v>11001.28</v>
      </c>
      <c r="D126" s="111">
        <v>10375.4</v>
      </c>
      <c r="E126" s="4">
        <f t="shared" si="1"/>
        <v>94.3108438290817</v>
      </c>
    </row>
    <row r="127" spans="1:5" ht="72.75">
      <c r="A127" s="45" t="s">
        <v>207</v>
      </c>
      <c r="B127" s="86" t="s">
        <v>391</v>
      </c>
      <c r="C127" s="112">
        <v>1067.7</v>
      </c>
      <c r="D127" s="113">
        <v>771.5</v>
      </c>
      <c r="E127" s="4">
        <f t="shared" si="1"/>
        <v>72.25812494146295</v>
      </c>
    </row>
    <row r="128" spans="1:6" s="1" customFormat="1" ht="72.75">
      <c r="A128" s="45" t="s">
        <v>286</v>
      </c>
      <c r="B128" s="86" t="s">
        <v>393</v>
      </c>
      <c r="C128" s="112">
        <v>42.5</v>
      </c>
      <c r="D128" s="113">
        <v>25.9</v>
      </c>
      <c r="E128" s="4">
        <f t="shared" si="1"/>
        <v>60.94117647058823</v>
      </c>
      <c r="F128"/>
    </row>
    <row r="129" spans="1:5" ht="48.75" hidden="1">
      <c r="A129" s="44" t="s">
        <v>5</v>
      </c>
      <c r="B129" s="86" t="s">
        <v>204</v>
      </c>
      <c r="C129" s="110">
        <v>0</v>
      </c>
      <c r="D129" s="111">
        <v>0</v>
      </c>
      <c r="E129" s="4">
        <v>0</v>
      </c>
    </row>
    <row r="130" spans="1:5" ht="72.75" customHeight="1">
      <c r="A130" s="28" t="s">
        <v>319</v>
      </c>
      <c r="B130" s="86" t="s">
        <v>391</v>
      </c>
      <c r="C130" s="110">
        <v>3024</v>
      </c>
      <c r="D130" s="111">
        <v>2846.7</v>
      </c>
      <c r="E130" s="4">
        <f t="shared" si="1"/>
        <v>94.13690476190476</v>
      </c>
    </row>
    <row r="131" spans="1:6" ht="36.75">
      <c r="A131" s="28" t="s">
        <v>320</v>
      </c>
      <c r="B131" s="86" t="s">
        <v>391</v>
      </c>
      <c r="C131" s="110">
        <v>317.5</v>
      </c>
      <c r="D131" s="111">
        <v>317.5</v>
      </c>
      <c r="E131" s="4">
        <f t="shared" si="1"/>
        <v>100</v>
      </c>
      <c r="F131" s="1"/>
    </row>
    <row r="132" spans="1:5" ht="74.25" customHeight="1">
      <c r="A132" s="48" t="s">
        <v>287</v>
      </c>
      <c r="B132" s="86" t="s">
        <v>391</v>
      </c>
      <c r="C132" s="110">
        <v>297.3</v>
      </c>
      <c r="D132" s="111">
        <v>297.3</v>
      </c>
      <c r="E132" s="4">
        <f t="shared" si="1"/>
        <v>100</v>
      </c>
    </row>
    <row r="133" spans="1:5" ht="49.5" customHeight="1">
      <c r="A133" s="28" t="s">
        <v>321</v>
      </c>
      <c r="B133" s="86" t="s">
        <v>392</v>
      </c>
      <c r="C133" s="110">
        <v>440</v>
      </c>
      <c r="D133" s="111">
        <v>440</v>
      </c>
      <c r="E133" s="4">
        <f t="shared" si="1"/>
        <v>100</v>
      </c>
    </row>
    <row r="134" spans="1:5" ht="48">
      <c r="A134" s="131" t="s">
        <v>267</v>
      </c>
      <c r="B134" s="134" t="s">
        <v>391</v>
      </c>
      <c r="C134" s="110">
        <v>439.8</v>
      </c>
      <c r="D134" s="111">
        <v>439.8</v>
      </c>
      <c r="E134" s="4">
        <f t="shared" si="1"/>
        <v>100</v>
      </c>
    </row>
    <row r="135" spans="1:5" ht="72" hidden="1">
      <c r="A135" s="131" t="s">
        <v>268</v>
      </c>
      <c r="B135" s="134" t="s">
        <v>204</v>
      </c>
      <c r="C135" s="110">
        <v>0</v>
      </c>
      <c r="D135" s="111">
        <v>0</v>
      </c>
      <c r="E135" s="4" t="e">
        <f t="shared" si="1"/>
        <v>#DIV/0!</v>
      </c>
    </row>
    <row r="136" spans="1:5" ht="24.75">
      <c r="A136" s="149" t="s">
        <v>322</v>
      </c>
      <c r="B136" s="134" t="s">
        <v>391</v>
      </c>
      <c r="C136" s="110">
        <v>1003</v>
      </c>
      <c r="D136" s="111">
        <v>1003</v>
      </c>
      <c r="E136" s="4">
        <f t="shared" si="1"/>
        <v>100</v>
      </c>
    </row>
    <row r="137" spans="1:5" ht="24.75">
      <c r="A137" s="31" t="s">
        <v>132</v>
      </c>
      <c r="B137" s="91" t="s">
        <v>414</v>
      </c>
      <c r="C137" s="8">
        <f>C138+C140+C142+C144</f>
        <v>48207.3</v>
      </c>
      <c r="D137" s="8">
        <f>D138+D140+D142+D144</f>
        <v>28194.5</v>
      </c>
      <c r="E137" s="5">
        <f t="shared" si="1"/>
        <v>58.48595544658174</v>
      </c>
    </row>
    <row r="138" spans="1:5" ht="60">
      <c r="A138" s="154" t="s">
        <v>323</v>
      </c>
      <c r="B138" s="79" t="s">
        <v>324</v>
      </c>
      <c r="C138" s="121">
        <f>C139</f>
        <v>6615</v>
      </c>
      <c r="D138" s="121">
        <f>D139</f>
        <v>6602.1</v>
      </c>
      <c r="E138" s="5">
        <f t="shared" si="1"/>
        <v>99.80498866213152</v>
      </c>
    </row>
    <row r="139" spans="1:5" ht="48">
      <c r="A139" s="131" t="s">
        <v>325</v>
      </c>
      <c r="B139" s="80" t="s">
        <v>326</v>
      </c>
      <c r="C139" s="150">
        <v>6615</v>
      </c>
      <c r="D139" s="118">
        <v>6602.1</v>
      </c>
      <c r="E139" s="4">
        <f t="shared" si="1"/>
        <v>99.80498866213152</v>
      </c>
    </row>
    <row r="140" spans="1:5" ht="24">
      <c r="A140" s="105" t="s">
        <v>345</v>
      </c>
      <c r="B140" s="106" t="s">
        <v>390</v>
      </c>
      <c r="C140" s="121">
        <f>C141</f>
        <v>43.8</v>
      </c>
      <c r="D140" s="121">
        <f>D141</f>
        <v>43.9</v>
      </c>
      <c r="E140" s="5">
        <f t="shared" si="1"/>
        <v>100.22831050228311</v>
      </c>
    </row>
    <row r="141" spans="1:5" ht="24.75">
      <c r="A141" s="120" t="s">
        <v>346</v>
      </c>
      <c r="B141" s="104" t="s">
        <v>389</v>
      </c>
      <c r="C141" s="118">
        <v>43.8</v>
      </c>
      <c r="D141" s="118">
        <v>43.9</v>
      </c>
      <c r="E141" s="4">
        <f t="shared" si="1"/>
        <v>100.22831050228311</v>
      </c>
    </row>
    <row r="142" spans="1:5" ht="24.75">
      <c r="A142" s="126" t="s">
        <v>347</v>
      </c>
      <c r="B142" s="127" t="s">
        <v>388</v>
      </c>
      <c r="C142" s="121">
        <f>C143</f>
        <v>20000</v>
      </c>
      <c r="D142" s="121">
        <f>D143</f>
        <v>0</v>
      </c>
      <c r="E142" s="5">
        <f t="shared" si="1"/>
        <v>0</v>
      </c>
    </row>
    <row r="143" spans="1:5" ht="60.75">
      <c r="A143" s="124" t="s">
        <v>348</v>
      </c>
      <c r="B143" s="125" t="s">
        <v>387</v>
      </c>
      <c r="C143" s="118">
        <v>20000</v>
      </c>
      <c r="D143" s="108">
        <v>0</v>
      </c>
      <c r="E143" s="4">
        <f t="shared" si="1"/>
        <v>0</v>
      </c>
    </row>
    <row r="144" spans="1:5" ht="15.75">
      <c r="A144" s="116" t="s">
        <v>98</v>
      </c>
      <c r="B144" s="117" t="s">
        <v>399</v>
      </c>
      <c r="C144" s="8">
        <f>C146+C145+C147+C148+C149+C150</f>
        <v>21548.5</v>
      </c>
      <c r="D144" s="8">
        <f>D146+D145+D147+D148+D149+D150</f>
        <v>21548.5</v>
      </c>
      <c r="E144" s="5">
        <f t="shared" si="1"/>
        <v>100</v>
      </c>
    </row>
    <row r="145" spans="1:5" ht="24">
      <c r="A145" s="131" t="s">
        <v>269</v>
      </c>
      <c r="B145" s="135" t="s">
        <v>386</v>
      </c>
      <c r="C145" s="108">
        <v>17567</v>
      </c>
      <c r="D145" s="108">
        <v>17567</v>
      </c>
      <c r="E145" s="4">
        <f t="shared" si="1"/>
        <v>100</v>
      </c>
    </row>
    <row r="146" spans="1:5" ht="36">
      <c r="A146" s="131" t="s">
        <v>142</v>
      </c>
      <c r="B146" s="92" t="s">
        <v>386</v>
      </c>
      <c r="C146" s="110">
        <v>1428.8</v>
      </c>
      <c r="D146" s="108">
        <v>1428.8</v>
      </c>
      <c r="E146" s="4">
        <f t="shared" si="1"/>
        <v>100</v>
      </c>
    </row>
    <row r="147" spans="1:5" ht="36">
      <c r="A147" s="131" t="s">
        <v>327</v>
      </c>
      <c r="B147" s="92" t="s">
        <v>386</v>
      </c>
      <c r="C147" s="110">
        <v>268.8</v>
      </c>
      <c r="D147" s="108">
        <v>268.8</v>
      </c>
      <c r="E147" s="4">
        <f t="shared" si="1"/>
        <v>100</v>
      </c>
    </row>
    <row r="148" spans="1:5" ht="51">
      <c r="A148" s="151" t="s">
        <v>343</v>
      </c>
      <c r="B148" s="152" t="s">
        <v>386</v>
      </c>
      <c r="C148" s="110">
        <v>944.2</v>
      </c>
      <c r="D148" s="108">
        <v>944.2</v>
      </c>
      <c r="E148" s="4">
        <f t="shared" si="1"/>
        <v>100</v>
      </c>
    </row>
    <row r="149" spans="1:5" ht="102">
      <c r="A149" s="136" t="s">
        <v>344</v>
      </c>
      <c r="B149" s="92" t="s">
        <v>386</v>
      </c>
      <c r="C149" s="110">
        <v>290.3</v>
      </c>
      <c r="D149" s="108">
        <v>290.3</v>
      </c>
      <c r="E149" s="4">
        <f t="shared" si="1"/>
        <v>100</v>
      </c>
    </row>
    <row r="150" spans="1:5" ht="89.25">
      <c r="A150" s="136" t="s">
        <v>352</v>
      </c>
      <c r="B150" s="92" t="s">
        <v>386</v>
      </c>
      <c r="C150" s="156">
        <v>1049.4</v>
      </c>
      <c r="D150" s="157">
        <v>1049.4</v>
      </c>
      <c r="E150" s="4">
        <f t="shared" si="1"/>
        <v>100</v>
      </c>
    </row>
    <row r="151" spans="1:5" ht="15.75">
      <c r="A151" s="116" t="s">
        <v>6</v>
      </c>
      <c r="B151" s="117" t="s">
        <v>385</v>
      </c>
      <c r="C151" s="122">
        <f>C152+C155+C154</f>
        <v>2812.7</v>
      </c>
      <c r="D151" s="122">
        <f>D152+D155+D154</f>
        <v>2749.6</v>
      </c>
      <c r="E151" s="5">
        <f t="shared" si="1"/>
        <v>97.75660397482847</v>
      </c>
    </row>
    <row r="152" spans="1:5" ht="48.75">
      <c r="A152" s="33" t="s">
        <v>11</v>
      </c>
      <c r="B152" s="81" t="s">
        <v>363</v>
      </c>
      <c r="C152" s="115">
        <f>C153</f>
        <v>2429</v>
      </c>
      <c r="D152" s="115">
        <f>D153</f>
        <v>2429</v>
      </c>
      <c r="E152" s="4">
        <f t="shared" si="1"/>
        <v>100</v>
      </c>
    </row>
    <row r="153" spans="1:5" ht="48.75">
      <c r="A153" s="33" t="s">
        <v>13</v>
      </c>
      <c r="B153" s="81" t="s">
        <v>400</v>
      </c>
      <c r="C153" s="112">
        <v>2429</v>
      </c>
      <c r="D153" s="113">
        <v>2429</v>
      </c>
      <c r="E153" s="4">
        <f t="shared" si="1"/>
        <v>100</v>
      </c>
    </row>
    <row r="154" spans="1:5" ht="48">
      <c r="A154" s="131" t="s">
        <v>409</v>
      </c>
      <c r="B154" s="80" t="s">
        <v>410</v>
      </c>
      <c r="C154" s="110">
        <v>124.7</v>
      </c>
      <c r="D154" s="111">
        <v>124.7</v>
      </c>
      <c r="E154" s="4">
        <f t="shared" si="1"/>
        <v>100</v>
      </c>
    </row>
    <row r="155" spans="1:5" ht="15.75">
      <c r="A155" s="43" t="s">
        <v>201</v>
      </c>
      <c r="B155" s="80" t="s">
        <v>384</v>
      </c>
      <c r="C155" s="110">
        <f>C156</f>
        <v>259</v>
      </c>
      <c r="D155" s="110">
        <f>D156</f>
        <v>195.9</v>
      </c>
      <c r="E155" s="4">
        <f t="shared" si="1"/>
        <v>75.63706563706563</v>
      </c>
    </row>
    <row r="156" spans="1:5" ht="24.75">
      <c r="A156" s="43" t="s">
        <v>229</v>
      </c>
      <c r="B156" s="80" t="s">
        <v>383</v>
      </c>
      <c r="C156" s="110">
        <v>259</v>
      </c>
      <c r="D156" s="111">
        <v>195.9</v>
      </c>
      <c r="E156" s="4">
        <f t="shared" si="1"/>
        <v>75.63706563706563</v>
      </c>
    </row>
    <row r="157" spans="1:5" ht="27.75" customHeight="1" hidden="1">
      <c r="A157" s="128" t="s">
        <v>248</v>
      </c>
      <c r="B157" s="79" t="s">
        <v>247</v>
      </c>
      <c r="C157" s="109">
        <f>C158</f>
        <v>0</v>
      </c>
      <c r="D157" s="109">
        <f>D158</f>
        <v>0</v>
      </c>
      <c r="E157" s="5">
        <v>0</v>
      </c>
    </row>
    <row r="158" spans="1:5" ht="24.75" hidden="1">
      <c r="A158" s="43" t="s">
        <v>249</v>
      </c>
      <c r="B158" s="80" t="s">
        <v>250</v>
      </c>
      <c r="C158" s="110">
        <v>0</v>
      </c>
      <c r="D158" s="111">
        <v>0</v>
      </c>
      <c r="E158" s="4">
        <v>0</v>
      </c>
    </row>
    <row r="159" spans="1:5" ht="27.75" customHeight="1">
      <c r="A159" s="128" t="s">
        <v>251</v>
      </c>
      <c r="B159" s="79" t="s">
        <v>252</v>
      </c>
      <c r="C159" s="109">
        <f>C160</f>
        <v>0</v>
      </c>
      <c r="D159" s="109">
        <f>D160</f>
        <v>-198.6</v>
      </c>
      <c r="E159" s="5">
        <v>0</v>
      </c>
    </row>
    <row r="160" spans="1:5" ht="36.75">
      <c r="A160" s="43" t="s">
        <v>256</v>
      </c>
      <c r="B160" s="80" t="s">
        <v>382</v>
      </c>
      <c r="C160" s="110">
        <v>0</v>
      </c>
      <c r="D160" s="111">
        <v>-198.6</v>
      </c>
      <c r="E160" s="4">
        <v>0</v>
      </c>
    </row>
    <row r="161" spans="1:9" ht="15.75">
      <c r="A161" s="38" t="s">
        <v>14</v>
      </c>
      <c r="B161" s="95"/>
      <c r="C161" s="8">
        <f>C12+C107</f>
        <v>380659.56</v>
      </c>
      <c r="D161" s="8">
        <f>D12+D107</f>
        <v>354933.19999999995</v>
      </c>
      <c r="E161" s="5">
        <f t="shared" si="1"/>
        <v>93.24163564945012</v>
      </c>
      <c r="I161" t="s">
        <v>195</v>
      </c>
    </row>
    <row r="162" ht="27.75" customHeight="1"/>
  </sheetData>
  <sheetProtection/>
  <mergeCells count="9">
    <mergeCell ref="B5:E5"/>
    <mergeCell ref="A7:E7"/>
    <mergeCell ref="D9:E9"/>
    <mergeCell ref="B1:E1"/>
    <mergeCell ref="A6:E6"/>
    <mergeCell ref="A8:E8"/>
    <mergeCell ref="B3:E3"/>
    <mergeCell ref="B4:E4"/>
    <mergeCell ref="B2:E2"/>
  </mergeCells>
  <printOptions/>
  <pageMargins left="0.7874015748031497" right="0.1968503937007874" top="0.5905511811023623" bottom="0.3937007874015748" header="0.1968503937007874" footer="0.5118110236220472"/>
  <pageSetup fitToHeight="0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view="pageBreakPreview" zoomScaleSheetLayoutView="100" zoomScalePageLayoutView="0" workbookViewId="0" topLeftCell="A1">
      <pane xSplit="1" ySplit="9" topLeftCell="B86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92" sqref="B92"/>
    </sheetView>
  </sheetViews>
  <sheetFormatPr defaultColWidth="9.00390625" defaultRowHeight="12.75"/>
  <cols>
    <col min="1" max="1" width="57.25390625" style="13" customWidth="1"/>
    <col min="2" max="2" width="25.125" style="0" customWidth="1"/>
    <col min="3" max="3" width="12.75390625" style="0" customWidth="1"/>
    <col min="4" max="4" width="12.00390625" style="0" customWidth="1"/>
    <col min="5" max="5" width="10.375" style="0" customWidth="1"/>
  </cols>
  <sheetData>
    <row r="1" spans="1:5" ht="16.5">
      <c r="A1" s="176" t="s">
        <v>168</v>
      </c>
      <c r="B1" s="176"/>
      <c r="C1" s="176"/>
      <c r="D1" s="176"/>
      <c r="E1" s="176"/>
    </row>
    <row r="2" spans="1:5" ht="16.5">
      <c r="A2" s="176" t="s">
        <v>402</v>
      </c>
      <c r="B2" s="176"/>
      <c r="C2" s="176"/>
      <c r="D2" s="176"/>
      <c r="E2" s="176"/>
    </row>
    <row r="3" spans="1:5" ht="11.25" customHeight="1">
      <c r="A3" s="180" t="s">
        <v>37</v>
      </c>
      <c r="B3" s="180"/>
      <c r="C3" s="180"/>
      <c r="D3" s="180"/>
      <c r="E3" s="180"/>
    </row>
    <row r="4" spans="1:5" ht="42.75" customHeight="1">
      <c r="A4" s="18" t="s">
        <v>15</v>
      </c>
      <c r="B4" s="17" t="s">
        <v>16</v>
      </c>
      <c r="C4" s="34" t="s">
        <v>297</v>
      </c>
      <c r="D4" s="34" t="s">
        <v>401</v>
      </c>
      <c r="E4" s="34" t="s">
        <v>170</v>
      </c>
    </row>
    <row r="5" spans="1:5" ht="11.25" customHeight="1">
      <c r="A5" s="19">
        <v>1</v>
      </c>
      <c r="B5" s="2">
        <v>2</v>
      </c>
      <c r="C5" s="3">
        <v>3</v>
      </c>
      <c r="D5" s="3">
        <v>4</v>
      </c>
      <c r="E5" s="3">
        <v>5</v>
      </c>
    </row>
    <row r="6" spans="1:5" ht="15.75" customHeight="1">
      <c r="A6" s="29" t="s">
        <v>91</v>
      </c>
      <c r="B6" s="79" t="s">
        <v>17</v>
      </c>
      <c r="C6" s="9">
        <f>C7+C35</f>
        <v>85541.7</v>
      </c>
      <c r="D6" s="9">
        <f>D7+D35</f>
        <v>85799.2</v>
      </c>
      <c r="E6" s="9">
        <f>D6/C6*100</f>
        <v>100.3010227760262</v>
      </c>
    </row>
    <row r="7" spans="1:5" ht="16.5" customHeight="1">
      <c r="A7" s="29" t="s">
        <v>90</v>
      </c>
      <c r="B7" s="79"/>
      <c r="C7" s="9">
        <f>C8+C20+C22+C30+C15+C32</f>
        <v>84497.7</v>
      </c>
      <c r="D7" s="9">
        <f>D8+D20+D22+D30+D15+D32</f>
        <v>84755.09999999999</v>
      </c>
      <c r="E7" s="9">
        <f aca="true" t="shared" si="0" ref="E7:E73">D7/C7*100</f>
        <v>100.30462367614739</v>
      </c>
    </row>
    <row r="8" spans="1:5" ht="16.5" customHeight="1">
      <c r="A8" s="29" t="s">
        <v>18</v>
      </c>
      <c r="B8" s="79" t="s">
        <v>19</v>
      </c>
      <c r="C8" s="9">
        <f>C9</f>
        <v>28914</v>
      </c>
      <c r="D8" s="9">
        <f>D9</f>
        <v>29141.2</v>
      </c>
      <c r="E8" s="9">
        <f t="shared" si="0"/>
        <v>100.78577851559798</v>
      </c>
    </row>
    <row r="9" spans="1:5" ht="18" customHeight="1">
      <c r="A9" s="29" t="s">
        <v>20</v>
      </c>
      <c r="B9" s="79" t="s">
        <v>21</v>
      </c>
      <c r="C9" s="9">
        <f>C10+C11+C12+C13+C14</f>
        <v>28914</v>
      </c>
      <c r="D9" s="9">
        <f>D10+D11+D12+D13+D14</f>
        <v>29141.2</v>
      </c>
      <c r="E9" s="9">
        <f t="shared" si="0"/>
        <v>100.78577851559798</v>
      </c>
    </row>
    <row r="10" spans="1:5" ht="54" customHeight="1">
      <c r="A10" s="23" t="s">
        <v>49</v>
      </c>
      <c r="B10" s="80" t="s">
        <v>85</v>
      </c>
      <c r="C10" s="10">
        <v>28301.2</v>
      </c>
      <c r="D10" s="10">
        <v>28522.4</v>
      </c>
      <c r="E10" s="10">
        <f t="shared" si="0"/>
        <v>100.78159229997314</v>
      </c>
    </row>
    <row r="11" spans="1:5" ht="90" customHeight="1">
      <c r="A11" s="23" t="s">
        <v>46</v>
      </c>
      <c r="B11" s="80" t="s">
        <v>86</v>
      </c>
      <c r="C11" s="10">
        <v>152.7</v>
      </c>
      <c r="D11" s="10">
        <v>152.8</v>
      </c>
      <c r="E11" s="10">
        <f t="shared" si="0"/>
        <v>100.06548788474134</v>
      </c>
    </row>
    <row r="12" spans="1:5" ht="39" customHeight="1">
      <c r="A12" s="23" t="s">
        <v>47</v>
      </c>
      <c r="B12" s="81" t="s">
        <v>88</v>
      </c>
      <c r="C12" s="10">
        <v>125.1</v>
      </c>
      <c r="D12" s="10">
        <v>126.3</v>
      </c>
      <c r="E12" s="10">
        <f t="shared" si="0"/>
        <v>100.95923261390887</v>
      </c>
    </row>
    <row r="13" spans="1:5" ht="76.5" customHeight="1">
      <c r="A13" s="23" t="s">
        <v>48</v>
      </c>
      <c r="B13" s="81" t="s">
        <v>87</v>
      </c>
      <c r="C13" s="10">
        <v>344.5</v>
      </c>
      <c r="D13" s="10">
        <v>349.2</v>
      </c>
      <c r="E13" s="10">
        <f t="shared" si="0"/>
        <v>101.36429608127722</v>
      </c>
    </row>
    <row r="14" spans="1:5" ht="42.75" customHeight="1">
      <c r="A14" s="131" t="s">
        <v>328</v>
      </c>
      <c r="B14" s="130" t="s">
        <v>329</v>
      </c>
      <c r="C14" s="10">
        <v>-9.5</v>
      </c>
      <c r="D14" s="10">
        <v>-9.5</v>
      </c>
      <c r="E14" s="10">
        <f t="shared" si="0"/>
        <v>100</v>
      </c>
    </row>
    <row r="15" spans="1:5" ht="27" customHeight="1">
      <c r="A15" s="98" t="s">
        <v>257</v>
      </c>
      <c r="B15" s="82" t="s">
        <v>141</v>
      </c>
      <c r="C15" s="9">
        <f>SUM(C16:C19)</f>
        <v>29699.5</v>
      </c>
      <c r="D15" s="9">
        <f>SUM(D16:D19)</f>
        <v>29700.399999999998</v>
      </c>
      <c r="E15" s="9">
        <f t="shared" si="0"/>
        <v>100.00303035404636</v>
      </c>
    </row>
    <row r="16" spans="1:5" ht="51" customHeight="1">
      <c r="A16" s="28" t="s">
        <v>155</v>
      </c>
      <c r="B16" s="83" t="s">
        <v>147</v>
      </c>
      <c r="C16" s="10">
        <v>13518.7</v>
      </c>
      <c r="D16" s="10">
        <v>13519.1</v>
      </c>
      <c r="E16" s="10">
        <f t="shared" si="0"/>
        <v>100.00295886438784</v>
      </c>
    </row>
    <row r="17" spans="1:5" ht="61.5" customHeight="1">
      <c r="A17" s="74" t="s">
        <v>156</v>
      </c>
      <c r="B17" s="83" t="s">
        <v>148</v>
      </c>
      <c r="C17" s="10">
        <v>99.2</v>
      </c>
      <c r="D17" s="10">
        <v>99.4</v>
      </c>
      <c r="E17" s="10">
        <f t="shared" si="0"/>
        <v>100.2016129032258</v>
      </c>
    </row>
    <row r="18" spans="1:5" ht="48.75" customHeight="1">
      <c r="A18" s="73" t="s">
        <v>157</v>
      </c>
      <c r="B18" s="83" t="s">
        <v>149</v>
      </c>
      <c r="C18" s="10">
        <v>18061.3</v>
      </c>
      <c r="D18" s="10">
        <v>18061.6</v>
      </c>
      <c r="E18" s="10">
        <f t="shared" si="0"/>
        <v>100.00166101000481</v>
      </c>
    </row>
    <row r="19" spans="1:5" ht="49.5" customHeight="1">
      <c r="A19" s="72" t="s">
        <v>158</v>
      </c>
      <c r="B19" s="83" t="s">
        <v>150</v>
      </c>
      <c r="C19" s="10">
        <v>-1979.7</v>
      </c>
      <c r="D19" s="10">
        <v>-1979.7</v>
      </c>
      <c r="E19" s="10">
        <f t="shared" si="0"/>
        <v>100</v>
      </c>
    </row>
    <row r="20" spans="1:5" ht="17.25" customHeight="1">
      <c r="A20" s="30" t="s">
        <v>23</v>
      </c>
      <c r="B20" s="79" t="s">
        <v>24</v>
      </c>
      <c r="C20" s="9">
        <f>C21</f>
        <v>2645.8</v>
      </c>
      <c r="D20" s="9">
        <f>D21</f>
        <v>2645.9</v>
      </c>
      <c r="E20" s="9">
        <f t="shared" si="0"/>
        <v>100.00377957517574</v>
      </c>
    </row>
    <row r="21" spans="1:5" ht="18" customHeight="1">
      <c r="A21" s="37" t="s">
        <v>25</v>
      </c>
      <c r="B21" s="81" t="s">
        <v>12</v>
      </c>
      <c r="C21" s="10">
        <v>2645.8</v>
      </c>
      <c r="D21" s="10">
        <v>2645.9</v>
      </c>
      <c r="E21" s="10">
        <f t="shared" si="0"/>
        <v>100.00377957517574</v>
      </c>
    </row>
    <row r="22" spans="1:5" ht="15" customHeight="1">
      <c r="A22" s="30" t="s">
        <v>26</v>
      </c>
      <c r="B22" s="79" t="s">
        <v>41</v>
      </c>
      <c r="C22" s="9">
        <f>C23+C25</f>
        <v>23233.899999999998</v>
      </c>
      <c r="D22" s="9">
        <f>D23+D25</f>
        <v>23262.899999999998</v>
      </c>
      <c r="E22" s="9">
        <f t="shared" si="0"/>
        <v>100.12481761563923</v>
      </c>
    </row>
    <row r="23" spans="1:5" ht="15.75" customHeight="1">
      <c r="A23" s="37" t="s">
        <v>42</v>
      </c>
      <c r="B23" s="80" t="s">
        <v>43</v>
      </c>
      <c r="C23" s="10">
        <f>C24</f>
        <v>1081.5</v>
      </c>
      <c r="D23" s="10">
        <f>D24</f>
        <v>1082.1</v>
      </c>
      <c r="E23" s="10">
        <f t="shared" si="0"/>
        <v>100.05547850208043</v>
      </c>
    </row>
    <row r="24" spans="1:5" ht="39" customHeight="1">
      <c r="A24" s="37" t="s">
        <v>288</v>
      </c>
      <c r="B24" s="81" t="s">
        <v>89</v>
      </c>
      <c r="C24" s="10">
        <v>1081.5</v>
      </c>
      <c r="D24" s="10">
        <v>1082.1</v>
      </c>
      <c r="E24" s="10">
        <f t="shared" si="0"/>
        <v>100.05547850208043</v>
      </c>
    </row>
    <row r="25" spans="1:5" ht="16.5" customHeight="1">
      <c r="A25" s="30" t="s">
        <v>44</v>
      </c>
      <c r="B25" s="79" t="s">
        <v>45</v>
      </c>
      <c r="C25" s="9">
        <f>C26+C28</f>
        <v>22152.399999999998</v>
      </c>
      <c r="D25" s="9">
        <f>D26+D28</f>
        <v>22180.8</v>
      </c>
      <c r="E25" s="9">
        <f t="shared" si="0"/>
        <v>100.1282028132392</v>
      </c>
    </row>
    <row r="26" spans="1:5" ht="15.75" customHeight="1">
      <c r="A26" s="75" t="s">
        <v>160</v>
      </c>
      <c r="B26" s="80" t="s">
        <v>159</v>
      </c>
      <c r="C26" s="10">
        <f>C27</f>
        <v>3435.6</v>
      </c>
      <c r="D26" s="10">
        <f>D27</f>
        <v>3452.7</v>
      </c>
      <c r="E26" s="10">
        <f t="shared" si="0"/>
        <v>100.49772965420887</v>
      </c>
    </row>
    <row r="27" spans="1:5" ht="27.75" customHeight="1">
      <c r="A27" s="28" t="s">
        <v>289</v>
      </c>
      <c r="B27" s="81" t="s">
        <v>161</v>
      </c>
      <c r="C27" s="10">
        <v>3435.6</v>
      </c>
      <c r="D27" s="10">
        <v>3452.7</v>
      </c>
      <c r="E27" s="10">
        <f t="shared" si="0"/>
        <v>100.49772965420887</v>
      </c>
    </row>
    <row r="28" spans="1:5" ht="15.75" customHeight="1">
      <c r="A28" s="75" t="s">
        <v>163</v>
      </c>
      <c r="B28" s="80" t="s">
        <v>162</v>
      </c>
      <c r="C28" s="10">
        <f>C29</f>
        <v>18716.8</v>
      </c>
      <c r="D28" s="10">
        <f>D29</f>
        <v>18728.1</v>
      </c>
      <c r="E28" s="10">
        <f t="shared" si="0"/>
        <v>100.06037356813131</v>
      </c>
    </row>
    <row r="29" spans="1:5" ht="25.5" customHeight="1">
      <c r="A29" s="28" t="s">
        <v>165</v>
      </c>
      <c r="B29" s="81" t="s">
        <v>164</v>
      </c>
      <c r="C29" s="10">
        <v>18716.8</v>
      </c>
      <c r="D29" s="10">
        <v>18728.1</v>
      </c>
      <c r="E29" s="10">
        <f t="shared" si="0"/>
        <v>100.06037356813131</v>
      </c>
    </row>
    <row r="30" spans="1:5" ht="18" customHeight="1">
      <c r="A30" s="40" t="s">
        <v>74</v>
      </c>
      <c r="B30" s="93" t="s">
        <v>73</v>
      </c>
      <c r="C30" s="9">
        <f>C31</f>
        <v>3.3</v>
      </c>
      <c r="D30" s="9">
        <f>D31</f>
        <v>3.3</v>
      </c>
      <c r="E30" s="9">
        <f t="shared" si="0"/>
        <v>100</v>
      </c>
    </row>
    <row r="31" spans="1:5" ht="52.5" customHeight="1">
      <c r="A31" s="23" t="s">
        <v>120</v>
      </c>
      <c r="B31" s="85" t="s">
        <v>75</v>
      </c>
      <c r="C31" s="10">
        <v>3.3</v>
      </c>
      <c r="D31" s="10">
        <v>3.3</v>
      </c>
      <c r="E31" s="10">
        <f t="shared" si="0"/>
        <v>100</v>
      </c>
    </row>
    <row r="32" spans="1:5" ht="27.75" customHeight="1">
      <c r="A32" s="98" t="s">
        <v>180</v>
      </c>
      <c r="B32" s="93" t="s">
        <v>181</v>
      </c>
      <c r="C32" s="9">
        <f>C33</f>
        <v>1.2</v>
      </c>
      <c r="D32" s="9">
        <f>D33</f>
        <v>1.4</v>
      </c>
      <c r="E32" s="9">
        <f t="shared" si="0"/>
        <v>116.66666666666667</v>
      </c>
    </row>
    <row r="33" spans="1:5" ht="27" customHeight="1">
      <c r="A33" s="23" t="s">
        <v>182</v>
      </c>
      <c r="B33" s="85" t="s">
        <v>183</v>
      </c>
      <c r="C33" s="10">
        <f>C34</f>
        <v>1.2</v>
      </c>
      <c r="D33" s="10">
        <f>D34</f>
        <v>1.4</v>
      </c>
      <c r="E33" s="10">
        <f t="shared" si="0"/>
        <v>116.66666666666667</v>
      </c>
    </row>
    <row r="34" spans="1:5" ht="25.5" customHeight="1">
      <c r="A34" s="23" t="s">
        <v>185</v>
      </c>
      <c r="B34" s="85" t="s">
        <v>184</v>
      </c>
      <c r="C34" s="10">
        <v>1.2</v>
      </c>
      <c r="D34" s="10">
        <v>1.4</v>
      </c>
      <c r="E34" s="10">
        <f t="shared" si="0"/>
        <v>116.66666666666667</v>
      </c>
    </row>
    <row r="35" spans="1:5" ht="19.5" customHeight="1">
      <c r="A35" s="29" t="s">
        <v>92</v>
      </c>
      <c r="B35" s="81"/>
      <c r="C35" s="9">
        <f>C36+C45+C42+C48</f>
        <v>1044</v>
      </c>
      <c r="D35" s="9">
        <f>D36+D45+D42+D48</f>
        <v>1044.1</v>
      </c>
      <c r="E35" s="9">
        <f t="shared" si="0"/>
        <v>100.0095785440613</v>
      </c>
    </row>
    <row r="36" spans="1:5" ht="26.25">
      <c r="A36" s="30" t="s">
        <v>27</v>
      </c>
      <c r="B36" s="79" t="s">
        <v>28</v>
      </c>
      <c r="C36" s="9">
        <f>C37</f>
        <v>450.2</v>
      </c>
      <c r="D36" s="9">
        <f>D37</f>
        <v>450.2</v>
      </c>
      <c r="E36" s="9">
        <f t="shared" si="0"/>
        <v>100</v>
      </c>
    </row>
    <row r="37" spans="1:5" ht="64.5" customHeight="1">
      <c r="A37" s="22" t="s">
        <v>290</v>
      </c>
      <c r="B37" s="80" t="s">
        <v>29</v>
      </c>
      <c r="C37" s="10">
        <f>C40+C38</f>
        <v>450.2</v>
      </c>
      <c r="D37" s="10">
        <f>D40+D38</f>
        <v>450.2</v>
      </c>
      <c r="E37" s="10">
        <f t="shared" si="0"/>
        <v>100</v>
      </c>
    </row>
    <row r="38" spans="1:5" ht="51" customHeight="1">
      <c r="A38" s="42" t="s">
        <v>129</v>
      </c>
      <c r="B38" s="84" t="s">
        <v>101</v>
      </c>
      <c r="C38" s="10">
        <f>C39</f>
        <v>9.8</v>
      </c>
      <c r="D38" s="10">
        <f>D39</f>
        <v>9.8</v>
      </c>
      <c r="E38" s="10">
        <f t="shared" si="0"/>
        <v>100</v>
      </c>
    </row>
    <row r="39" spans="1:5" ht="50.25" customHeight="1">
      <c r="A39" s="42" t="s">
        <v>202</v>
      </c>
      <c r="B39" s="84" t="s">
        <v>199</v>
      </c>
      <c r="C39" s="10">
        <v>9.8</v>
      </c>
      <c r="D39" s="10">
        <v>9.8</v>
      </c>
      <c r="E39" s="10">
        <f t="shared" si="0"/>
        <v>100</v>
      </c>
    </row>
    <row r="40" spans="1:5" ht="64.5" customHeight="1">
      <c r="A40" s="22" t="s">
        <v>113</v>
      </c>
      <c r="B40" s="80" t="s">
        <v>31</v>
      </c>
      <c r="C40" s="10">
        <f>C41</f>
        <v>440.4</v>
      </c>
      <c r="D40" s="10">
        <f>D41</f>
        <v>440.4</v>
      </c>
      <c r="E40" s="10">
        <f t="shared" si="0"/>
        <v>100</v>
      </c>
    </row>
    <row r="41" spans="1:5" ht="52.5" customHeight="1">
      <c r="A41" s="22" t="s">
        <v>291</v>
      </c>
      <c r="B41" s="80" t="s">
        <v>32</v>
      </c>
      <c r="C41" s="10">
        <v>440.4</v>
      </c>
      <c r="D41" s="10">
        <v>440.4</v>
      </c>
      <c r="E41" s="10">
        <f t="shared" si="0"/>
        <v>100</v>
      </c>
    </row>
    <row r="42" spans="1:5" ht="26.25" customHeight="1">
      <c r="A42" s="20" t="s">
        <v>50</v>
      </c>
      <c r="B42" s="89" t="s">
        <v>38</v>
      </c>
      <c r="C42" s="9">
        <f>C43+C44</f>
        <v>68.2</v>
      </c>
      <c r="D42" s="9">
        <f>D43+D44</f>
        <v>68.2</v>
      </c>
      <c r="E42" s="9">
        <f t="shared" si="0"/>
        <v>100</v>
      </c>
    </row>
    <row r="43" spans="1:5" ht="29.25" customHeight="1" hidden="1">
      <c r="A43" s="21" t="s">
        <v>292</v>
      </c>
      <c r="B43" s="81" t="s">
        <v>115</v>
      </c>
      <c r="C43" s="10">
        <v>0</v>
      </c>
      <c r="D43" s="10">
        <v>0</v>
      </c>
      <c r="E43" s="10">
        <v>0</v>
      </c>
    </row>
    <row r="44" spans="1:5" ht="17.25" customHeight="1">
      <c r="A44" s="22" t="s">
        <v>293</v>
      </c>
      <c r="B44" s="80" t="s">
        <v>116</v>
      </c>
      <c r="C44" s="10">
        <v>68.2</v>
      </c>
      <c r="D44" s="10">
        <v>68.2</v>
      </c>
      <c r="E44" s="10">
        <f t="shared" si="0"/>
        <v>100</v>
      </c>
    </row>
    <row r="45" spans="1:5" ht="30" customHeight="1">
      <c r="A45" s="32" t="s">
        <v>99</v>
      </c>
      <c r="B45" s="79" t="s">
        <v>66</v>
      </c>
      <c r="C45" s="9">
        <f>C46</f>
        <v>451.3</v>
      </c>
      <c r="D45" s="9">
        <f>D46</f>
        <v>451.4</v>
      </c>
      <c r="E45" s="9">
        <f t="shared" si="0"/>
        <v>100.02215820961666</v>
      </c>
    </row>
    <row r="46" spans="1:5" ht="49.5" customHeight="1">
      <c r="A46" s="43" t="s">
        <v>186</v>
      </c>
      <c r="B46" s="84" t="s">
        <v>67</v>
      </c>
      <c r="C46" s="10">
        <f>C47</f>
        <v>451.3</v>
      </c>
      <c r="D46" s="10">
        <f>D47</f>
        <v>451.4</v>
      </c>
      <c r="E46" s="10">
        <f t="shared" si="0"/>
        <v>100.02215820961666</v>
      </c>
    </row>
    <row r="47" spans="1:5" ht="76.5" customHeight="1">
      <c r="A47" s="23" t="s">
        <v>134</v>
      </c>
      <c r="B47" s="87" t="s">
        <v>76</v>
      </c>
      <c r="C47" s="10">
        <v>451.3</v>
      </c>
      <c r="D47" s="10">
        <v>451.4</v>
      </c>
      <c r="E47" s="10">
        <f t="shared" si="0"/>
        <v>100.02215820961666</v>
      </c>
    </row>
    <row r="48" spans="1:5" ht="18.75" customHeight="1">
      <c r="A48" s="41" t="s">
        <v>33</v>
      </c>
      <c r="B48" s="89" t="s">
        <v>34</v>
      </c>
      <c r="C48" s="9">
        <f>C53+C51++C49+C55</f>
        <v>74.3</v>
      </c>
      <c r="D48" s="9">
        <f>D53+D51++D49+D55</f>
        <v>74.3</v>
      </c>
      <c r="E48" s="9">
        <f t="shared" si="0"/>
        <v>100</v>
      </c>
    </row>
    <row r="49" spans="1:5" ht="39">
      <c r="A49" s="20" t="s">
        <v>411</v>
      </c>
      <c r="B49" s="89" t="s">
        <v>276</v>
      </c>
      <c r="C49" s="9">
        <f>C50</f>
        <v>6</v>
      </c>
      <c r="D49" s="9">
        <f>D50</f>
        <v>6</v>
      </c>
      <c r="E49" s="9">
        <f t="shared" si="0"/>
        <v>100</v>
      </c>
    </row>
    <row r="50" spans="1:5" ht="39">
      <c r="A50" s="21" t="s">
        <v>279</v>
      </c>
      <c r="B50" s="84" t="s">
        <v>277</v>
      </c>
      <c r="C50" s="10">
        <v>6</v>
      </c>
      <c r="D50" s="10">
        <v>6</v>
      </c>
      <c r="E50" s="10">
        <f t="shared" si="0"/>
        <v>100</v>
      </c>
    </row>
    <row r="51" spans="1:5" ht="36.75" customHeight="1">
      <c r="A51" s="139" t="s">
        <v>281</v>
      </c>
      <c r="B51" s="106" t="s">
        <v>217</v>
      </c>
      <c r="C51" s="9">
        <f>C52</f>
        <v>55</v>
      </c>
      <c r="D51" s="9">
        <f>D52</f>
        <v>55</v>
      </c>
      <c r="E51" s="9">
        <f t="shared" si="0"/>
        <v>100</v>
      </c>
    </row>
    <row r="52" spans="1:5" ht="49.5" customHeight="1">
      <c r="A52" s="140" t="s">
        <v>280</v>
      </c>
      <c r="B52" s="104" t="s">
        <v>254</v>
      </c>
      <c r="C52" s="10">
        <v>55</v>
      </c>
      <c r="D52" s="10">
        <v>55</v>
      </c>
      <c r="E52" s="10">
        <f t="shared" si="0"/>
        <v>100</v>
      </c>
    </row>
    <row r="53" spans="1:5" ht="39" customHeight="1">
      <c r="A53" s="52" t="s">
        <v>230</v>
      </c>
      <c r="B53" s="90" t="s">
        <v>188</v>
      </c>
      <c r="C53" s="9">
        <f>C54</f>
        <v>7.5</v>
      </c>
      <c r="D53" s="9">
        <f>D54</f>
        <v>7.5</v>
      </c>
      <c r="E53" s="9">
        <f t="shared" si="0"/>
        <v>100</v>
      </c>
    </row>
    <row r="54" spans="1:5" ht="39.75" customHeight="1">
      <c r="A54" s="123" t="s">
        <v>294</v>
      </c>
      <c r="B54" s="94" t="s">
        <v>189</v>
      </c>
      <c r="C54" s="10">
        <v>7.5</v>
      </c>
      <c r="D54" s="10">
        <v>7.5</v>
      </c>
      <c r="E54" s="10">
        <f t="shared" si="0"/>
        <v>100</v>
      </c>
    </row>
    <row r="55" spans="1:5" ht="29.25" customHeight="1">
      <c r="A55" s="20" t="s">
        <v>35</v>
      </c>
      <c r="B55" s="99" t="s">
        <v>36</v>
      </c>
      <c r="C55" s="9">
        <f>C56</f>
        <v>5.8</v>
      </c>
      <c r="D55" s="9">
        <f>D56</f>
        <v>5.8</v>
      </c>
      <c r="E55" s="9">
        <f t="shared" si="0"/>
        <v>100</v>
      </c>
    </row>
    <row r="56" spans="1:5" ht="27" customHeight="1">
      <c r="A56" s="21" t="s">
        <v>35</v>
      </c>
      <c r="B56" s="88" t="s">
        <v>412</v>
      </c>
      <c r="C56" s="10">
        <v>5.8</v>
      </c>
      <c r="D56" s="10">
        <v>5.8</v>
      </c>
      <c r="E56" s="10">
        <f t="shared" si="0"/>
        <v>100</v>
      </c>
    </row>
    <row r="57" spans="1:5" ht="20.25" customHeight="1" hidden="1">
      <c r="A57" s="20" t="s">
        <v>190</v>
      </c>
      <c r="B57" s="99" t="s">
        <v>192</v>
      </c>
      <c r="C57" s="9">
        <f>C58</f>
        <v>0</v>
      </c>
      <c r="D57" s="9">
        <f>D58</f>
        <v>0</v>
      </c>
      <c r="E57" s="9">
        <v>0</v>
      </c>
    </row>
    <row r="58" spans="1:5" ht="20.25" customHeight="1" hidden="1">
      <c r="A58" s="20" t="s">
        <v>241</v>
      </c>
      <c r="B58" s="99" t="s">
        <v>242</v>
      </c>
      <c r="C58" s="9">
        <f>C59</f>
        <v>0</v>
      </c>
      <c r="D58" s="9">
        <f>D59</f>
        <v>0</v>
      </c>
      <c r="E58" s="9">
        <v>0</v>
      </c>
    </row>
    <row r="59" spans="1:5" ht="16.5" customHeight="1" hidden="1">
      <c r="A59" s="42" t="s">
        <v>193</v>
      </c>
      <c r="B59" s="88" t="s">
        <v>191</v>
      </c>
      <c r="C59" s="10">
        <v>0</v>
      </c>
      <c r="D59" s="10">
        <v>0</v>
      </c>
      <c r="E59" s="10">
        <v>0</v>
      </c>
    </row>
    <row r="60" spans="1:5" ht="14.25" customHeight="1" hidden="1">
      <c r="A60" s="41" t="s">
        <v>190</v>
      </c>
      <c r="B60" s="99" t="s">
        <v>239</v>
      </c>
      <c r="C60" s="9">
        <f>C61</f>
        <v>0</v>
      </c>
      <c r="D60" s="9">
        <f>D61</f>
        <v>0</v>
      </c>
      <c r="E60" s="9">
        <v>0</v>
      </c>
    </row>
    <row r="61" spans="1:5" ht="14.25" customHeight="1" hidden="1">
      <c r="A61" s="42" t="s">
        <v>243</v>
      </c>
      <c r="B61" s="84" t="s">
        <v>238</v>
      </c>
      <c r="C61" s="10">
        <v>0</v>
      </c>
      <c r="D61" s="10">
        <v>0</v>
      </c>
      <c r="E61" s="10">
        <v>0</v>
      </c>
    </row>
    <row r="62" spans="1:5" ht="18.75" customHeight="1">
      <c r="A62" s="32" t="s">
        <v>93</v>
      </c>
      <c r="B62" s="82" t="s">
        <v>39</v>
      </c>
      <c r="C62" s="11">
        <f>C63+C91</f>
        <v>81247.7</v>
      </c>
      <c r="D62" s="11">
        <f>D63+D91</f>
        <v>81132.3</v>
      </c>
      <c r="E62" s="9">
        <f t="shared" si="0"/>
        <v>99.8579652100921</v>
      </c>
    </row>
    <row r="63" spans="1:5" ht="27" customHeight="1">
      <c r="A63" s="32" t="s">
        <v>97</v>
      </c>
      <c r="B63" s="82" t="s">
        <v>376</v>
      </c>
      <c r="C63" s="11">
        <f>C64+C69+C77+C82</f>
        <v>81187.7</v>
      </c>
      <c r="D63" s="11">
        <f>D64+D69+D77+D82</f>
        <v>81072.3</v>
      </c>
      <c r="E63" s="9">
        <f t="shared" si="0"/>
        <v>99.85786024237663</v>
      </c>
    </row>
    <row r="64" spans="1:5" ht="20.25" customHeight="1">
      <c r="A64" s="31" t="s">
        <v>224</v>
      </c>
      <c r="B64" s="82" t="s">
        <v>375</v>
      </c>
      <c r="C64" s="11">
        <f>C65+C67</f>
        <v>20728.7</v>
      </c>
      <c r="D64" s="11">
        <f>D65+D67</f>
        <v>20728.7</v>
      </c>
      <c r="E64" s="9">
        <f t="shared" si="0"/>
        <v>100</v>
      </c>
    </row>
    <row r="65" spans="1:5" ht="14.25" customHeight="1">
      <c r="A65" s="31" t="s">
        <v>52</v>
      </c>
      <c r="B65" s="82" t="s">
        <v>374</v>
      </c>
      <c r="C65" s="11">
        <f>C66</f>
        <v>18830</v>
      </c>
      <c r="D65" s="11">
        <f>D66</f>
        <v>18830</v>
      </c>
      <c r="E65" s="9">
        <f t="shared" si="0"/>
        <v>100</v>
      </c>
    </row>
    <row r="66" spans="1:5" ht="27" customHeight="1">
      <c r="A66" s="33" t="s">
        <v>296</v>
      </c>
      <c r="B66" s="81" t="s">
        <v>373</v>
      </c>
      <c r="C66" s="12">
        <v>18830</v>
      </c>
      <c r="D66" s="12">
        <v>18830</v>
      </c>
      <c r="E66" s="10">
        <f t="shared" si="0"/>
        <v>100</v>
      </c>
    </row>
    <row r="67" spans="1:5" ht="24.75" customHeight="1">
      <c r="A67" s="31" t="s">
        <v>222</v>
      </c>
      <c r="B67" s="82" t="s">
        <v>372</v>
      </c>
      <c r="C67" s="11">
        <f>C68</f>
        <v>1898.7</v>
      </c>
      <c r="D67" s="11">
        <f>D68</f>
        <v>1898.7</v>
      </c>
      <c r="E67" s="9">
        <f t="shared" si="0"/>
        <v>100</v>
      </c>
    </row>
    <row r="68" spans="1:5" ht="29.25" customHeight="1">
      <c r="A68" s="33" t="s">
        <v>223</v>
      </c>
      <c r="B68" s="81" t="s">
        <v>371</v>
      </c>
      <c r="C68" s="12">
        <v>1898.7</v>
      </c>
      <c r="D68" s="12">
        <v>1898.7</v>
      </c>
      <c r="E68" s="10">
        <f t="shared" si="0"/>
        <v>100</v>
      </c>
    </row>
    <row r="69" spans="1:5" ht="25.5" customHeight="1">
      <c r="A69" s="31" t="s">
        <v>132</v>
      </c>
      <c r="B69" s="79" t="s">
        <v>377</v>
      </c>
      <c r="C69" s="11">
        <f>C74+C70+C72</f>
        <v>16116.6</v>
      </c>
      <c r="D69" s="11">
        <f>D74+D70+D72</f>
        <v>16116.6</v>
      </c>
      <c r="E69" s="9">
        <f t="shared" si="0"/>
        <v>100</v>
      </c>
    </row>
    <row r="70" spans="1:5" ht="39.75" customHeight="1">
      <c r="A70" s="173" t="s">
        <v>379</v>
      </c>
      <c r="B70" s="79" t="s">
        <v>380</v>
      </c>
      <c r="C70" s="11">
        <f>C71</f>
        <v>4116.6</v>
      </c>
      <c r="D70" s="11">
        <f>D71</f>
        <v>4116.6</v>
      </c>
      <c r="E70" s="9">
        <f t="shared" si="0"/>
        <v>100</v>
      </c>
    </row>
    <row r="71" spans="1:5" ht="38.25" customHeight="1">
      <c r="A71" s="174" t="s">
        <v>379</v>
      </c>
      <c r="B71" s="80" t="s">
        <v>381</v>
      </c>
      <c r="C71" s="12">
        <v>4116.6</v>
      </c>
      <c r="D71" s="12">
        <v>4116.6</v>
      </c>
      <c r="E71" s="10">
        <f t="shared" si="0"/>
        <v>100</v>
      </c>
    </row>
    <row r="72" spans="1:5" ht="37.5" customHeight="1">
      <c r="A72" s="31" t="s">
        <v>231</v>
      </c>
      <c r="B72" s="79" t="s">
        <v>370</v>
      </c>
      <c r="C72" s="11">
        <f>C73</f>
        <v>12000</v>
      </c>
      <c r="D72" s="11">
        <f>D73</f>
        <v>12000</v>
      </c>
      <c r="E72" s="9">
        <f t="shared" si="0"/>
        <v>100</v>
      </c>
    </row>
    <row r="73" spans="1:5" ht="42.75" customHeight="1">
      <c r="A73" s="33" t="s">
        <v>232</v>
      </c>
      <c r="B73" s="80" t="s">
        <v>369</v>
      </c>
      <c r="C73" s="12">
        <v>12000</v>
      </c>
      <c r="D73" s="12">
        <v>12000</v>
      </c>
      <c r="E73" s="10">
        <f t="shared" si="0"/>
        <v>100</v>
      </c>
    </row>
    <row r="74" spans="1:5" ht="17.25" customHeight="1" hidden="1">
      <c r="A74" s="31" t="s">
        <v>53</v>
      </c>
      <c r="B74" s="79" t="s">
        <v>221</v>
      </c>
      <c r="C74" s="11">
        <f>C75+C76</f>
        <v>0</v>
      </c>
      <c r="D74" s="11">
        <f>D75+D76</f>
        <v>0</v>
      </c>
      <c r="E74" s="9" t="e">
        <f aca="true" t="shared" si="1" ref="E74:E93">D74/C74*100</f>
        <v>#DIV/0!</v>
      </c>
    </row>
    <row r="75" spans="1:5" ht="23.25" customHeight="1" hidden="1">
      <c r="A75" s="33" t="s">
        <v>135</v>
      </c>
      <c r="B75" s="80" t="s">
        <v>220</v>
      </c>
      <c r="C75" s="12">
        <v>0</v>
      </c>
      <c r="D75" s="12">
        <v>0</v>
      </c>
      <c r="E75" s="10" t="e">
        <f t="shared" si="1"/>
        <v>#DIV/0!</v>
      </c>
    </row>
    <row r="76" spans="1:5" ht="12.75" customHeight="1" hidden="1">
      <c r="A76" s="119" t="s">
        <v>228</v>
      </c>
      <c r="B76" s="80" t="s">
        <v>220</v>
      </c>
      <c r="C76" s="12">
        <v>0</v>
      </c>
      <c r="D76" s="12">
        <v>0</v>
      </c>
      <c r="E76" s="10" t="e">
        <f t="shared" si="1"/>
        <v>#DIV/0!</v>
      </c>
    </row>
    <row r="77" spans="1:5" ht="24" customHeight="1">
      <c r="A77" s="31" t="s">
        <v>119</v>
      </c>
      <c r="B77" s="82" t="s">
        <v>368</v>
      </c>
      <c r="C77" s="11">
        <f>C78+C80</f>
        <v>1463</v>
      </c>
      <c r="D77" s="11">
        <f>D78+D80</f>
        <v>1405.8</v>
      </c>
      <c r="E77" s="9">
        <f t="shared" si="1"/>
        <v>96.09022556390977</v>
      </c>
    </row>
    <row r="78" spans="1:5" ht="24.75" customHeight="1">
      <c r="A78" s="31" t="s">
        <v>54</v>
      </c>
      <c r="B78" s="82" t="s">
        <v>367</v>
      </c>
      <c r="C78" s="27">
        <f>C79</f>
        <v>1197</v>
      </c>
      <c r="D78" s="27">
        <f>D79</f>
        <v>1197</v>
      </c>
      <c r="E78" s="9">
        <f t="shared" si="1"/>
        <v>100</v>
      </c>
    </row>
    <row r="79" spans="1:5" ht="23.25" customHeight="1">
      <c r="A79" s="50" t="s">
        <v>225</v>
      </c>
      <c r="B79" s="81" t="s">
        <v>366</v>
      </c>
      <c r="C79" s="12">
        <v>1197</v>
      </c>
      <c r="D79" s="12">
        <v>1197</v>
      </c>
      <c r="E79" s="10">
        <f t="shared" si="1"/>
        <v>100</v>
      </c>
    </row>
    <row r="80" spans="1:5" ht="25.5" customHeight="1">
      <c r="A80" s="31" t="s">
        <v>133</v>
      </c>
      <c r="B80" s="79" t="s">
        <v>365</v>
      </c>
      <c r="C80" s="11">
        <f>C81</f>
        <v>266</v>
      </c>
      <c r="D80" s="11">
        <f>D81</f>
        <v>208.8</v>
      </c>
      <c r="E80" s="9">
        <f t="shared" si="1"/>
        <v>78.49624060150376</v>
      </c>
    </row>
    <row r="81" spans="1:5" ht="57" customHeight="1">
      <c r="A81" s="49" t="s">
        <v>139</v>
      </c>
      <c r="B81" s="80" t="s">
        <v>364</v>
      </c>
      <c r="C81" s="26">
        <v>266</v>
      </c>
      <c r="D81" s="26">
        <v>208.8</v>
      </c>
      <c r="E81" s="10">
        <f t="shared" si="1"/>
        <v>78.49624060150376</v>
      </c>
    </row>
    <row r="82" spans="1:5" ht="18" customHeight="1">
      <c r="A82" s="41" t="s">
        <v>6</v>
      </c>
      <c r="B82" s="91" t="s">
        <v>385</v>
      </c>
      <c r="C82" s="27">
        <f>C83+C89+C85+C87</f>
        <v>42879.399999999994</v>
      </c>
      <c r="D82" s="27">
        <f>D83+D89+D85+D87</f>
        <v>42821.2</v>
      </c>
      <c r="E82" s="9">
        <f t="shared" si="1"/>
        <v>99.86427048885946</v>
      </c>
    </row>
    <row r="83" spans="1:5" ht="37.5" customHeight="1">
      <c r="A83" s="31" t="s">
        <v>11</v>
      </c>
      <c r="B83" s="82" t="s">
        <v>363</v>
      </c>
      <c r="C83" s="27">
        <f>C84</f>
        <v>20607.7</v>
      </c>
      <c r="D83" s="27">
        <f>D84</f>
        <v>20607.7</v>
      </c>
      <c r="E83" s="9">
        <f t="shared" si="1"/>
        <v>100</v>
      </c>
    </row>
    <row r="84" spans="1:5" ht="49.5" customHeight="1">
      <c r="A84" s="158" t="s">
        <v>203</v>
      </c>
      <c r="B84" s="159" t="s">
        <v>358</v>
      </c>
      <c r="C84" s="160">
        <v>20607.7</v>
      </c>
      <c r="D84" s="26">
        <v>20607.7</v>
      </c>
      <c r="E84" s="10">
        <f t="shared" si="1"/>
        <v>100</v>
      </c>
    </row>
    <row r="85" spans="1:5" ht="73.5" customHeight="1">
      <c r="A85" s="164" t="s">
        <v>355</v>
      </c>
      <c r="B85" s="161" t="s">
        <v>359</v>
      </c>
      <c r="C85" s="162">
        <f>C86</f>
        <v>154.7</v>
      </c>
      <c r="D85" s="162">
        <f>D86</f>
        <v>96.5</v>
      </c>
      <c r="E85" s="9">
        <f t="shared" si="1"/>
        <v>62.37879767291532</v>
      </c>
    </row>
    <row r="86" spans="1:5" ht="71.25" customHeight="1">
      <c r="A86" s="165" t="s">
        <v>355</v>
      </c>
      <c r="B86" s="81" t="s">
        <v>360</v>
      </c>
      <c r="C86" s="160">
        <v>154.7</v>
      </c>
      <c r="D86" s="26">
        <v>96.5</v>
      </c>
      <c r="E86" s="10">
        <f t="shared" si="1"/>
        <v>62.37879767291532</v>
      </c>
    </row>
    <row r="87" spans="1:5" ht="37.5" customHeight="1">
      <c r="A87" s="166" t="s">
        <v>356</v>
      </c>
      <c r="B87" s="82" t="s">
        <v>357</v>
      </c>
      <c r="C87" s="162">
        <f>C88</f>
        <v>50</v>
      </c>
      <c r="D87" s="162">
        <f>D88</f>
        <v>50</v>
      </c>
      <c r="E87" s="9">
        <f t="shared" si="1"/>
        <v>100</v>
      </c>
    </row>
    <row r="88" spans="1:5" ht="42.75" customHeight="1">
      <c r="A88" s="165" t="s">
        <v>356</v>
      </c>
      <c r="B88" s="81" t="s">
        <v>378</v>
      </c>
      <c r="C88" s="160">
        <v>50</v>
      </c>
      <c r="D88" s="26">
        <v>50</v>
      </c>
      <c r="E88" s="10">
        <f t="shared" si="1"/>
        <v>100</v>
      </c>
    </row>
    <row r="89" spans="1:5" ht="18.75" customHeight="1">
      <c r="A89" s="163" t="s">
        <v>201</v>
      </c>
      <c r="B89" s="79" t="s">
        <v>361</v>
      </c>
      <c r="C89" s="27">
        <f>C90</f>
        <v>22067</v>
      </c>
      <c r="D89" s="27">
        <f>D90</f>
        <v>22067</v>
      </c>
      <c r="E89" s="9">
        <f t="shared" si="1"/>
        <v>100</v>
      </c>
    </row>
    <row r="90" spans="1:5" ht="24" customHeight="1">
      <c r="A90" s="49" t="s">
        <v>200</v>
      </c>
      <c r="B90" s="80" t="s">
        <v>362</v>
      </c>
      <c r="C90" s="26">
        <v>22067</v>
      </c>
      <c r="D90" s="26">
        <v>22067</v>
      </c>
      <c r="E90" s="10">
        <f t="shared" si="1"/>
        <v>100</v>
      </c>
    </row>
    <row r="91" spans="1:5" ht="22.5" customHeight="1">
      <c r="A91" s="41" t="s">
        <v>194</v>
      </c>
      <c r="B91" s="91" t="s">
        <v>196</v>
      </c>
      <c r="C91" s="27">
        <f>C92</f>
        <v>60</v>
      </c>
      <c r="D91" s="27">
        <f>D92</f>
        <v>60</v>
      </c>
      <c r="E91" s="9">
        <f t="shared" si="1"/>
        <v>100</v>
      </c>
    </row>
    <row r="92" spans="1:5" ht="27" customHeight="1">
      <c r="A92" s="42" t="s">
        <v>354</v>
      </c>
      <c r="B92" s="92" t="s">
        <v>416</v>
      </c>
      <c r="C92" s="26">
        <f>C93</f>
        <v>60</v>
      </c>
      <c r="D92" s="26">
        <f>D93</f>
        <v>60</v>
      </c>
      <c r="E92" s="10">
        <f t="shared" si="1"/>
        <v>100</v>
      </c>
    </row>
    <row r="93" spans="1:5" ht="26.25" customHeight="1">
      <c r="A93" s="42" t="s">
        <v>354</v>
      </c>
      <c r="B93" s="92" t="s">
        <v>415</v>
      </c>
      <c r="C93" s="26">
        <v>60</v>
      </c>
      <c r="D93" s="26">
        <v>60</v>
      </c>
      <c r="E93" s="10">
        <f t="shared" si="1"/>
        <v>100</v>
      </c>
    </row>
    <row r="94" spans="1:5" ht="22.5" customHeight="1">
      <c r="A94" s="107" t="s">
        <v>40</v>
      </c>
      <c r="B94" s="82"/>
      <c r="C94" s="155">
        <f>SUM(C62+C6)</f>
        <v>166789.4</v>
      </c>
      <c r="D94" s="155">
        <f>SUM(D62+D6)</f>
        <v>166931.5</v>
      </c>
      <c r="E94" s="9">
        <f>D94/C94*100</f>
        <v>100.08519726073719</v>
      </c>
    </row>
    <row r="95" ht="12.75">
      <c r="A95" s="35"/>
    </row>
    <row r="96" ht="12.75">
      <c r="A96" s="35"/>
    </row>
    <row r="97" ht="12.75">
      <c r="A97" s="35"/>
    </row>
    <row r="98" ht="12.75">
      <c r="A98" s="35"/>
    </row>
    <row r="99" ht="12.75">
      <c r="A99" s="35"/>
    </row>
    <row r="100" ht="12.75">
      <c r="A100" s="35"/>
    </row>
    <row r="101" ht="12.75">
      <c r="A101" s="35"/>
    </row>
    <row r="102" ht="12.75">
      <c r="A102" s="35"/>
    </row>
    <row r="103" ht="12.75">
      <c r="A103" s="35"/>
    </row>
    <row r="104" ht="12.75">
      <c r="A104" s="35"/>
    </row>
    <row r="105" ht="12.75">
      <c r="A105" s="35"/>
    </row>
    <row r="106" ht="12.75">
      <c r="A106" s="35"/>
    </row>
    <row r="107" ht="12.75">
      <c r="A107" s="35"/>
    </row>
    <row r="108" ht="12.75">
      <c r="A108" s="35"/>
    </row>
    <row r="109" ht="12.75">
      <c r="A109" s="35"/>
    </row>
    <row r="110" ht="12.75">
      <c r="A110" s="35"/>
    </row>
    <row r="111" ht="12.75">
      <c r="A111" s="35"/>
    </row>
    <row r="112" ht="12.75">
      <c r="A112" s="35"/>
    </row>
  </sheetData>
  <sheetProtection/>
  <mergeCells count="3">
    <mergeCell ref="A3:E3"/>
    <mergeCell ref="A1:E1"/>
    <mergeCell ref="A2:E2"/>
  </mergeCells>
  <printOptions/>
  <pageMargins left="0.7874015748031497" right="0.3937007874015748" top="0.2755905511811024" bottom="0.1968503937007874" header="0.15748031496062992" footer="0.35433070866141736"/>
  <pageSetup horizontalDpi="600" verticalDpi="600" orientation="portrait" paperSize="9" scale="77" r:id="rId1"/>
  <rowBreaks count="1" manualBreakCount="1">
    <brk id="3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B639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" sqref="B1:E3"/>
    </sheetView>
  </sheetViews>
  <sheetFormatPr defaultColWidth="9.00390625" defaultRowHeight="12.75"/>
  <cols>
    <col min="1" max="1" width="60.75390625" style="13" customWidth="1"/>
    <col min="2" max="2" width="26.125" style="0" customWidth="1"/>
    <col min="3" max="3" width="12.875" style="0" customWidth="1"/>
    <col min="4" max="4" width="12.00390625" style="0" customWidth="1"/>
    <col min="5" max="5" width="11.375" style="0" customWidth="1"/>
  </cols>
  <sheetData>
    <row r="1" spans="1:80" ht="15.75">
      <c r="A1" s="97"/>
      <c r="B1" s="175" t="s">
        <v>166</v>
      </c>
      <c r="C1" s="175"/>
      <c r="D1" s="175"/>
      <c r="E1" s="175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</row>
    <row r="2" spans="1:80" ht="14.25" customHeight="1">
      <c r="A2" s="97"/>
      <c r="B2" s="175" t="s">
        <v>417</v>
      </c>
      <c r="C2" s="175"/>
      <c r="D2" s="175"/>
      <c r="E2" s="175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</row>
    <row r="3" spans="1:80" ht="15.75">
      <c r="A3" s="97"/>
      <c r="B3" s="175" t="s">
        <v>418</v>
      </c>
      <c r="C3" s="175"/>
      <c r="D3" s="175"/>
      <c r="E3" s="175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</row>
    <row r="4" spans="1:80" ht="15.75">
      <c r="A4" s="97"/>
      <c r="B4" s="175"/>
      <c r="C4" s="175"/>
      <c r="D4" s="175"/>
      <c r="E4" s="17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</row>
    <row r="5" spans="1:80" ht="11.25" customHeight="1">
      <c r="A5" s="97"/>
      <c r="B5" s="175"/>
      <c r="C5" s="175"/>
      <c r="D5" s="175"/>
      <c r="E5" s="175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</row>
    <row r="6" spans="1:80" ht="12.75" customHeight="1">
      <c r="A6" s="176" t="s">
        <v>169</v>
      </c>
      <c r="B6" s="176"/>
      <c r="C6" s="176"/>
      <c r="D6" s="176"/>
      <c r="E6" s="176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ht="16.5" customHeight="1">
      <c r="A7" s="176" t="s">
        <v>403</v>
      </c>
      <c r="B7" s="176"/>
      <c r="C7" s="176"/>
      <c r="D7" s="176"/>
      <c r="E7" s="176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1:80" ht="17.25" customHeight="1">
      <c r="A8" s="96"/>
      <c r="B8" s="96"/>
      <c r="C8" s="181" t="s">
        <v>37</v>
      </c>
      <c r="D8" s="181"/>
      <c r="E8" s="181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ht="39.75" customHeight="1">
      <c r="A9" s="18" t="s">
        <v>15</v>
      </c>
      <c r="B9" s="17" t="s">
        <v>16</v>
      </c>
      <c r="C9" s="34" t="s">
        <v>297</v>
      </c>
      <c r="D9" s="34" t="s">
        <v>401</v>
      </c>
      <c r="E9" s="34" t="s">
        <v>170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0" spans="1:80" ht="9.75" customHeigh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</row>
    <row r="11" spans="1:80" ht="15.75">
      <c r="A11" s="57" t="s">
        <v>91</v>
      </c>
      <c r="B11" s="46" t="s">
        <v>140</v>
      </c>
      <c r="C11" s="9">
        <f>C12+C54</f>
        <v>221691.20000000004</v>
      </c>
      <c r="D11" s="9">
        <f>D12+D54</f>
        <v>222765.39999999994</v>
      </c>
      <c r="E11" s="9">
        <f>D11/C11*100</f>
        <v>100.4845478756035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</row>
    <row r="12" spans="1:80" ht="18.75" customHeight="1">
      <c r="A12" s="57" t="s">
        <v>90</v>
      </c>
      <c r="B12" s="46"/>
      <c r="C12" s="9">
        <f>C13+C25+C38+C46+C20+C51</f>
        <v>203421.10000000003</v>
      </c>
      <c r="D12" s="9">
        <f>D13+D25+D38+D46+D20+D51</f>
        <v>204491.09999999995</v>
      </c>
      <c r="E12" s="9">
        <f aca="true" t="shared" si="0" ref="E12:E96">D12/C12*100</f>
        <v>100.52600246483767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</row>
    <row r="13" spans="1:80" ht="18" customHeight="1">
      <c r="A13" s="58" t="s">
        <v>18</v>
      </c>
      <c r="B13" s="79" t="s">
        <v>19</v>
      </c>
      <c r="C13" s="9">
        <f>C14</f>
        <v>132165.20000000004</v>
      </c>
      <c r="D13" s="9">
        <f>D14</f>
        <v>133198</v>
      </c>
      <c r="E13" s="9">
        <f t="shared" si="0"/>
        <v>100.78144625060148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4" spans="1:80" ht="18.75" customHeight="1">
      <c r="A14" s="58" t="s">
        <v>20</v>
      </c>
      <c r="B14" s="79" t="s">
        <v>21</v>
      </c>
      <c r="C14" s="9">
        <f>SUM(C15:C19)</f>
        <v>132165.20000000004</v>
      </c>
      <c r="D14" s="9">
        <f>SUM(D15:D19)</f>
        <v>133198</v>
      </c>
      <c r="E14" s="9">
        <f t="shared" si="0"/>
        <v>100.78144625060148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</row>
    <row r="15" spans="1:80" ht="51">
      <c r="A15" s="59" t="s">
        <v>49</v>
      </c>
      <c r="B15" s="80" t="s">
        <v>85</v>
      </c>
      <c r="C15" s="10">
        <f>'Райбюд. '!C16+'Свод с.п.'!C10</f>
        <v>130355.3</v>
      </c>
      <c r="D15" s="10">
        <f>'Райбюд. '!D16+'Свод с.п.'!D10</f>
        <v>131374.1</v>
      </c>
      <c r="E15" s="10">
        <f t="shared" si="0"/>
        <v>100.78155625432952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</row>
    <row r="16" spans="1:80" ht="76.5">
      <c r="A16" s="59" t="s">
        <v>46</v>
      </c>
      <c r="B16" s="80" t="s">
        <v>86</v>
      </c>
      <c r="C16" s="10">
        <f>'Райбюд. '!C17+'Свод с.п.'!C11</f>
        <v>703.3</v>
      </c>
      <c r="D16" s="10">
        <f>'Райбюд. '!D17+'Свод с.п.'!D11</f>
        <v>704</v>
      </c>
      <c r="E16" s="10">
        <f t="shared" si="0"/>
        <v>100.09953078344947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</row>
    <row r="17" spans="1:80" ht="38.25">
      <c r="A17" s="59" t="s">
        <v>47</v>
      </c>
      <c r="B17" s="81" t="s">
        <v>88</v>
      </c>
      <c r="C17" s="10">
        <f>'Райбюд. '!C18+'Свод с.п.'!C12</f>
        <v>576.2</v>
      </c>
      <c r="D17" s="10">
        <f>'Райбюд. '!D18+'Свод с.п.'!D12</f>
        <v>581.8</v>
      </c>
      <c r="E17" s="10">
        <f t="shared" si="0"/>
        <v>100.9718847622353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ht="63.75">
      <c r="A18" s="59" t="s">
        <v>48</v>
      </c>
      <c r="B18" s="80" t="s">
        <v>87</v>
      </c>
      <c r="C18" s="10">
        <f>'Райбюд. '!C19+'Свод с.п.'!C13</f>
        <v>574.2</v>
      </c>
      <c r="D18" s="10">
        <f>'Райбюд. '!D19+'Свод с.п.'!D13</f>
        <v>581.9</v>
      </c>
      <c r="E18" s="10">
        <f t="shared" si="0"/>
        <v>101.34099616858236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</row>
    <row r="19" spans="1:80" ht="36">
      <c r="A19" s="131" t="s">
        <v>328</v>
      </c>
      <c r="B19" s="130" t="s">
        <v>329</v>
      </c>
      <c r="C19" s="10">
        <f>'Свод с.п.'!C14+'Райбюд. '!C20</f>
        <v>-43.8</v>
      </c>
      <c r="D19" s="10">
        <f>'Свод с.п.'!D14+'Райбюд. '!D20</f>
        <v>-43.8</v>
      </c>
      <c r="E19" s="10">
        <f t="shared" si="0"/>
        <v>100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</row>
    <row r="20" spans="1:80" ht="26.25">
      <c r="A20" s="98" t="s">
        <v>257</v>
      </c>
      <c r="B20" s="82" t="s">
        <v>141</v>
      </c>
      <c r="C20" s="9">
        <f>SUM(C21:C24)</f>
        <v>36935.9</v>
      </c>
      <c r="D20" s="9">
        <f>SUM(D21:D24)</f>
        <v>36937.09999999999</v>
      </c>
      <c r="E20" s="9">
        <f t="shared" si="0"/>
        <v>100.00324887169391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</row>
    <row r="21" spans="1:80" ht="48.75">
      <c r="A21" s="28" t="s">
        <v>155</v>
      </c>
      <c r="B21" s="83" t="s">
        <v>147</v>
      </c>
      <c r="C21" s="10">
        <f>'Райбюд. '!C22+'Свод с.п.'!C16</f>
        <v>16812.600000000002</v>
      </c>
      <c r="D21" s="10">
        <f>'Райбюд. '!D22+'Свод с.п.'!D16</f>
        <v>16813.1</v>
      </c>
      <c r="E21" s="10">
        <f t="shared" si="0"/>
        <v>100.00297396000617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</row>
    <row r="22" spans="1:80" ht="46.5" customHeight="1">
      <c r="A22" s="74" t="s">
        <v>156</v>
      </c>
      <c r="B22" s="83" t="s">
        <v>148</v>
      </c>
      <c r="C22" s="10">
        <f>'Райбюд. '!C23+'Свод с.п.'!C17</f>
        <v>123.4</v>
      </c>
      <c r="D22" s="10">
        <f>'Райбюд. '!D23+'Свод с.п.'!D17</f>
        <v>123.60000000000001</v>
      </c>
      <c r="E22" s="10">
        <f t="shared" si="0"/>
        <v>100.16207455429497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</row>
    <row r="23" spans="1:80" ht="48">
      <c r="A23" s="73" t="s">
        <v>157</v>
      </c>
      <c r="B23" s="83" t="s">
        <v>149</v>
      </c>
      <c r="C23" s="10">
        <f>'Райбюд. '!C24+'Свод с.п.'!C18</f>
        <v>22462</v>
      </c>
      <c r="D23" s="10">
        <f>'Райбюд. '!D24+'Свод с.п.'!D18</f>
        <v>22462.399999999998</v>
      </c>
      <c r="E23" s="10">
        <f t="shared" si="0"/>
        <v>100.0017807853263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</row>
    <row r="24" spans="1:80" ht="48">
      <c r="A24" s="72" t="s">
        <v>158</v>
      </c>
      <c r="B24" s="83" t="s">
        <v>150</v>
      </c>
      <c r="C24" s="10">
        <f>'Райбюд. '!C25+'Свод с.п.'!C19</f>
        <v>-2462.1</v>
      </c>
      <c r="D24" s="10">
        <f>'Райбюд. '!D25+'Свод с.п.'!D19</f>
        <v>-2462</v>
      </c>
      <c r="E24" s="10">
        <f t="shared" si="0"/>
        <v>99.99593842654645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</row>
    <row r="25" spans="1:80" ht="18.75" customHeight="1">
      <c r="A25" s="60" t="s">
        <v>23</v>
      </c>
      <c r="B25" s="79" t="s">
        <v>24</v>
      </c>
      <c r="C25" s="9">
        <f>C31+C34+C36+C26</f>
        <v>9831</v>
      </c>
      <c r="D25" s="9">
        <f>D31+D34+D36+D26</f>
        <v>9834.900000000001</v>
      </c>
      <c r="E25" s="9">
        <f t="shared" si="0"/>
        <v>100.0396704302716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</row>
    <row r="26" spans="1:80" ht="24">
      <c r="A26" s="103" t="s">
        <v>307</v>
      </c>
      <c r="B26" s="94" t="s">
        <v>308</v>
      </c>
      <c r="C26" s="10">
        <f>C27+C29</f>
        <v>465.8</v>
      </c>
      <c r="D26" s="10">
        <f>D27+D29</f>
        <v>468.2</v>
      </c>
      <c r="E26" s="10">
        <f t="shared" si="0"/>
        <v>100.51524259338771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</row>
    <row r="27" spans="1:80" ht="24">
      <c r="A27" s="131" t="s">
        <v>309</v>
      </c>
      <c r="B27" s="94" t="s">
        <v>310</v>
      </c>
      <c r="C27" s="10">
        <f>C28</f>
        <v>273.8</v>
      </c>
      <c r="D27" s="10">
        <f>D28</f>
        <v>273.9</v>
      </c>
      <c r="E27" s="10">
        <f t="shared" si="0"/>
        <v>100.03652300949597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</row>
    <row r="28" spans="1:80" ht="24">
      <c r="A28" s="131" t="s">
        <v>309</v>
      </c>
      <c r="B28" s="94" t="s">
        <v>311</v>
      </c>
      <c r="C28" s="10">
        <f>'Райбюд. '!C29</f>
        <v>273.8</v>
      </c>
      <c r="D28" s="10">
        <f>'Райбюд. '!D29</f>
        <v>273.9</v>
      </c>
      <c r="E28" s="10">
        <f t="shared" si="0"/>
        <v>100.03652300949597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</row>
    <row r="29" spans="1:80" ht="24">
      <c r="A29" s="131" t="s">
        <v>312</v>
      </c>
      <c r="B29" s="94" t="s">
        <v>313</v>
      </c>
      <c r="C29" s="10">
        <f>C30</f>
        <v>192</v>
      </c>
      <c r="D29" s="10">
        <f>D30</f>
        <v>194.3</v>
      </c>
      <c r="E29" s="10">
        <f t="shared" si="0"/>
        <v>101.19791666666667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</row>
    <row r="30" spans="1:80" ht="36">
      <c r="A30" s="131" t="s">
        <v>314</v>
      </c>
      <c r="B30" s="94" t="s">
        <v>315</v>
      </c>
      <c r="C30" s="10">
        <f>'Райбюд. '!C31</f>
        <v>192</v>
      </c>
      <c r="D30" s="10">
        <f>'Райбюд. '!D31</f>
        <v>194.3</v>
      </c>
      <c r="E30" s="10">
        <f t="shared" si="0"/>
        <v>101.19791666666667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</row>
    <row r="31" spans="1:80" ht="15.75">
      <c r="A31" s="61" t="s">
        <v>55</v>
      </c>
      <c r="B31" s="84" t="s">
        <v>94</v>
      </c>
      <c r="C31" s="10">
        <f>C32+C33</f>
        <v>4040.3</v>
      </c>
      <c r="D31" s="10">
        <f>D32+D33</f>
        <v>4041.7</v>
      </c>
      <c r="E31" s="10">
        <f t="shared" si="0"/>
        <v>100.03465089226047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</row>
    <row r="32" spans="1:80" ht="15.75">
      <c r="A32" s="61" t="s">
        <v>55</v>
      </c>
      <c r="B32" s="84" t="s">
        <v>95</v>
      </c>
      <c r="C32" s="10">
        <f>'Райбюд. '!C33</f>
        <v>4039.8</v>
      </c>
      <c r="D32" s="10">
        <f>'Райбюд. '!D33</f>
        <v>4041.2</v>
      </c>
      <c r="E32" s="10">
        <f t="shared" si="0"/>
        <v>100.03465518094954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ht="24.75">
      <c r="A33" s="42" t="s">
        <v>171</v>
      </c>
      <c r="B33" s="84" t="s">
        <v>172</v>
      </c>
      <c r="C33" s="10">
        <f>'Райбюд. '!C34</f>
        <v>0.5</v>
      </c>
      <c r="D33" s="10">
        <f>'Райбюд. '!D34</f>
        <v>0.5</v>
      </c>
      <c r="E33" s="10">
        <f t="shared" si="0"/>
        <v>100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ht="15.75">
      <c r="A34" s="61" t="s">
        <v>25</v>
      </c>
      <c r="B34" s="84" t="s">
        <v>96</v>
      </c>
      <c r="C34" s="10">
        <f>C35</f>
        <v>5291.6</v>
      </c>
      <c r="D34" s="10">
        <f>D35</f>
        <v>5291.700000000001</v>
      </c>
      <c r="E34" s="10">
        <f t="shared" si="0"/>
        <v>100.00188978758788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</row>
    <row r="35" spans="1:80" ht="15.75">
      <c r="A35" s="61" t="s">
        <v>25</v>
      </c>
      <c r="B35" s="81" t="s">
        <v>12</v>
      </c>
      <c r="C35" s="10">
        <f>'Райбюд. '!C36+'Свод с.п.'!C21</f>
        <v>5291.6</v>
      </c>
      <c r="D35" s="10">
        <f>'Райбюд. '!D36+'Свод с.п.'!D21</f>
        <v>5291.700000000001</v>
      </c>
      <c r="E35" s="10">
        <f t="shared" si="0"/>
        <v>100.00188978758788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</row>
    <row r="36" spans="1:80" ht="15.75">
      <c r="A36" s="42" t="s">
        <v>210</v>
      </c>
      <c r="B36" s="81" t="s">
        <v>208</v>
      </c>
      <c r="C36" s="10">
        <f>C37</f>
        <v>33.3</v>
      </c>
      <c r="D36" s="10">
        <f>D37</f>
        <v>33.3</v>
      </c>
      <c r="E36" s="10">
        <f t="shared" si="0"/>
        <v>100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</row>
    <row r="37" spans="1:80" ht="24.75">
      <c r="A37" s="42" t="s">
        <v>211</v>
      </c>
      <c r="B37" s="81" t="s">
        <v>209</v>
      </c>
      <c r="C37" s="10">
        <f>'Райбюд. '!C38</f>
        <v>33.3</v>
      </c>
      <c r="D37" s="10">
        <f>'Райбюд. '!D38</f>
        <v>33.3</v>
      </c>
      <c r="E37" s="10">
        <f t="shared" si="0"/>
        <v>100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</row>
    <row r="38" spans="1:80" ht="18.75" customHeight="1">
      <c r="A38" s="62" t="s">
        <v>26</v>
      </c>
      <c r="B38" s="79" t="s">
        <v>41</v>
      </c>
      <c r="C38" s="9">
        <f>C39+C41</f>
        <v>23233.899999999998</v>
      </c>
      <c r="D38" s="9">
        <f>D39+D41</f>
        <v>23262.899999999998</v>
      </c>
      <c r="E38" s="9">
        <f t="shared" si="0"/>
        <v>100.12481761563923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1:80" ht="15.75">
      <c r="A39" s="63" t="s">
        <v>42</v>
      </c>
      <c r="B39" s="80" t="s">
        <v>43</v>
      </c>
      <c r="C39" s="26">
        <f>C40</f>
        <v>1081.5</v>
      </c>
      <c r="D39" s="26">
        <f>D40</f>
        <v>1082.1</v>
      </c>
      <c r="E39" s="10">
        <f t="shared" si="0"/>
        <v>100.05547850208043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0" ht="38.25">
      <c r="A40" s="63" t="s">
        <v>288</v>
      </c>
      <c r="B40" s="80" t="s">
        <v>89</v>
      </c>
      <c r="C40" s="26">
        <f>'Свод с.п.'!C24</f>
        <v>1081.5</v>
      </c>
      <c r="D40" s="26">
        <f>'Свод с.п.'!D24</f>
        <v>1082.1</v>
      </c>
      <c r="E40" s="10">
        <f t="shared" si="0"/>
        <v>100.05547850208043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</row>
    <row r="41" spans="1:80" ht="15.75">
      <c r="A41" s="63" t="s">
        <v>44</v>
      </c>
      <c r="B41" s="80" t="s">
        <v>45</v>
      </c>
      <c r="C41" s="26">
        <f>C42+C44</f>
        <v>22152.399999999998</v>
      </c>
      <c r="D41" s="26">
        <f>D42+D44</f>
        <v>22180.8</v>
      </c>
      <c r="E41" s="10">
        <f t="shared" si="0"/>
        <v>100.1282028132392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pans="1:80" ht="15.75">
      <c r="A42" s="75" t="s">
        <v>160</v>
      </c>
      <c r="B42" s="80" t="s">
        <v>159</v>
      </c>
      <c r="C42" s="10">
        <f>C43</f>
        <v>3435.6</v>
      </c>
      <c r="D42" s="10">
        <f>D43</f>
        <v>3452.7</v>
      </c>
      <c r="E42" s="10">
        <f t="shared" si="0"/>
        <v>100.49772965420887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</row>
    <row r="43" spans="1:80" ht="24.75">
      <c r="A43" s="28" t="s">
        <v>289</v>
      </c>
      <c r="B43" s="81" t="s">
        <v>161</v>
      </c>
      <c r="C43" s="26">
        <f>'Свод с.п.'!C27</f>
        <v>3435.6</v>
      </c>
      <c r="D43" s="26">
        <f>'Свод с.п.'!D27</f>
        <v>3452.7</v>
      </c>
      <c r="E43" s="10">
        <f t="shared" si="0"/>
        <v>100.49772965420887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</row>
    <row r="44" spans="1:80" ht="15.75">
      <c r="A44" s="75" t="s">
        <v>163</v>
      </c>
      <c r="B44" s="80" t="s">
        <v>162</v>
      </c>
      <c r="C44" s="10">
        <f>C45</f>
        <v>18716.8</v>
      </c>
      <c r="D44" s="10">
        <f>D45</f>
        <v>18728.1</v>
      </c>
      <c r="E44" s="10">
        <f t="shared" si="0"/>
        <v>100.06037356813131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ht="24.75">
      <c r="A45" s="28" t="s">
        <v>165</v>
      </c>
      <c r="B45" s="81" t="s">
        <v>164</v>
      </c>
      <c r="C45" s="26">
        <f>'Свод с.п.'!C29</f>
        <v>18716.8</v>
      </c>
      <c r="D45" s="26">
        <f>'Свод с.п.'!D29</f>
        <v>18728.1</v>
      </c>
      <c r="E45" s="10">
        <f t="shared" si="0"/>
        <v>100.06037356813131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ht="18.75" customHeight="1">
      <c r="A46" s="60" t="s">
        <v>56</v>
      </c>
      <c r="B46" s="79" t="s">
        <v>57</v>
      </c>
      <c r="C46" s="9">
        <f>C47+C49</f>
        <v>1253.8999999999999</v>
      </c>
      <c r="D46" s="9">
        <f>D47+D49</f>
        <v>1256.8</v>
      </c>
      <c r="E46" s="9">
        <f t="shared" si="0"/>
        <v>100.23127841135657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</row>
    <row r="47" spans="1:80" ht="25.5">
      <c r="A47" s="59" t="s">
        <v>58</v>
      </c>
      <c r="B47" s="80" t="s">
        <v>59</v>
      </c>
      <c r="C47" s="10">
        <f>C48</f>
        <v>1250.6</v>
      </c>
      <c r="D47" s="10">
        <f>D48</f>
        <v>1253.5</v>
      </c>
      <c r="E47" s="10">
        <f t="shared" si="0"/>
        <v>100.23188869342717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ht="38.25">
      <c r="A48" s="59" t="s">
        <v>60</v>
      </c>
      <c r="B48" s="80" t="s">
        <v>100</v>
      </c>
      <c r="C48" s="10">
        <f>'Райбюд. '!C41</f>
        <v>1250.6</v>
      </c>
      <c r="D48" s="10">
        <f>'Райбюд. '!D41</f>
        <v>1253.5</v>
      </c>
      <c r="E48" s="10">
        <f t="shared" si="0"/>
        <v>100.23188869342717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</row>
    <row r="49" spans="1:80" ht="15.75">
      <c r="A49" s="101" t="s">
        <v>74</v>
      </c>
      <c r="B49" s="85" t="s">
        <v>73</v>
      </c>
      <c r="C49" s="10">
        <f>C50</f>
        <v>3.3</v>
      </c>
      <c r="D49" s="10">
        <f>D50</f>
        <v>3.3</v>
      </c>
      <c r="E49" s="10">
        <f t="shared" si="0"/>
        <v>100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ht="48">
      <c r="A50" s="64" t="s">
        <v>120</v>
      </c>
      <c r="B50" s="85" t="s">
        <v>75</v>
      </c>
      <c r="C50" s="10">
        <f>'Свод с.п.'!C31</f>
        <v>3.3</v>
      </c>
      <c r="D50" s="10">
        <f>'Свод с.п.'!D31</f>
        <v>3.3</v>
      </c>
      <c r="E50" s="10">
        <f t="shared" si="0"/>
        <v>100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</row>
    <row r="51" spans="1:80" ht="26.25">
      <c r="A51" s="98" t="s">
        <v>180</v>
      </c>
      <c r="B51" s="93" t="s">
        <v>181</v>
      </c>
      <c r="C51" s="9">
        <f>C52</f>
        <v>1.2</v>
      </c>
      <c r="D51" s="9">
        <f>D52</f>
        <v>1.4</v>
      </c>
      <c r="E51" s="9">
        <f t="shared" si="0"/>
        <v>116.66666666666667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</row>
    <row r="52" spans="1:80" ht="15.75">
      <c r="A52" s="23" t="s">
        <v>182</v>
      </c>
      <c r="B52" s="85" t="s">
        <v>183</v>
      </c>
      <c r="C52" s="10">
        <f>C53</f>
        <v>1.2</v>
      </c>
      <c r="D52" s="10">
        <f>D53</f>
        <v>1.4</v>
      </c>
      <c r="E52" s="10">
        <f t="shared" si="0"/>
        <v>116.66666666666667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</row>
    <row r="53" spans="1:80" ht="26.25">
      <c r="A53" s="23" t="s">
        <v>185</v>
      </c>
      <c r="B53" s="85" t="s">
        <v>184</v>
      </c>
      <c r="C53" s="10">
        <f>'Свод с.п.'!C34</f>
        <v>1.2</v>
      </c>
      <c r="D53" s="10">
        <f>'Свод с.п.'!D34</f>
        <v>1.4</v>
      </c>
      <c r="E53" s="10">
        <f t="shared" si="0"/>
        <v>116.66666666666667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</row>
    <row r="54" spans="1:80" ht="18" customHeight="1">
      <c r="A54" s="58" t="s">
        <v>92</v>
      </c>
      <c r="B54" s="80"/>
      <c r="C54" s="9">
        <f>C55+C67+C74+C78+C86+C126</f>
        <v>18270.1</v>
      </c>
      <c r="D54" s="9">
        <f>D55+D67+D74+D78+D86+D126</f>
        <v>18274.3</v>
      </c>
      <c r="E54" s="9">
        <f t="shared" si="0"/>
        <v>100.0229883799213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</row>
    <row r="55" spans="1:80" ht="28.5">
      <c r="A55" s="60" t="s">
        <v>27</v>
      </c>
      <c r="B55" s="79" t="s">
        <v>28</v>
      </c>
      <c r="C55" s="9">
        <f>C56+C65</f>
        <v>13523.1</v>
      </c>
      <c r="D55" s="9">
        <f>D56+D65</f>
        <v>13523.1</v>
      </c>
      <c r="E55" s="9">
        <f t="shared" si="0"/>
        <v>100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</row>
    <row r="56" spans="1:80" ht="63.75">
      <c r="A56" s="65" t="s">
        <v>128</v>
      </c>
      <c r="B56" s="80" t="s">
        <v>29</v>
      </c>
      <c r="C56" s="10">
        <f>C57+C62+C59</f>
        <v>13519.300000000001</v>
      </c>
      <c r="D56" s="10">
        <f>D57+D62+D59</f>
        <v>13519.300000000001</v>
      </c>
      <c r="E56" s="10">
        <f t="shared" si="0"/>
        <v>100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</row>
    <row r="57" spans="1:80" ht="51">
      <c r="A57" s="66" t="s">
        <v>30</v>
      </c>
      <c r="B57" s="81" t="s">
        <v>79</v>
      </c>
      <c r="C57" s="10">
        <f>C58</f>
        <v>7669.1</v>
      </c>
      <c r="D57" s="10">
        <f>D58</f>
        <v>7669.1</v>
      </c>
      <c r="E57" s="10">
        <f t="shared" si="0"/>
        <v>100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</row>
    <row r="58" spans="1:80" ht="60.75">
      <c r="A58" s="129" t="s">
        <v>259</v>
      </c>
      <c r="B58" s="81" t="s">
        <v>233</v>
      </c>
      <c r="C58" s="10">
        <f>'Райбюд. '!C46</f>
        <v>7669.1</v>
      </c>
      <c r="D58" s="10">
        <f>'Райбюд. '!D46</f>
        <v>7669.1</v>
      </c>
      <c r="E58" s="10">
        <f t="shared" si="0"/>
        <v>100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</row>
    <row r="59" spans="1:80" ht="51" customHeight="1">
      <c r="A59" s="61" t="s">
        <v>129</v>
      </c>
      <c r="B59" s="81" t="s">
        <v>101</v>
      </c>
      <c r="C59" s="10">
        <f>C60+C61</f>
        <v>5002.5</v>
      </c>
      <c r="D59" s="10">
        <f>D60+D61</f>
        <v>5002.5</v>
      </c>
      <c r="E59" s="10">
        <f t="shared" si="0"/>
        <v>100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</row>
    <row r="60" spans="1:80" ht="55.5" customHeight="1">
      <c r="A60" s="61" t="s">
        <v>82</v>
      </c>
      <c r="B60" s="81" t="s">
        <v>102</v>
      </c>
      <c r="C60" s="10">
        <f>'Райбюд. '!C48</f>
        <v>4992.7</v>
      </c>
      <c r="D60" s="10">
        <f>'Райбюд. '!D48</f>
        <v>4992.7</v>
      </c>
      <c r="E60" s="10">
        <f t="shared" si="0"/>
        <v>100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</row>
    <row r="61" spans="1:80" ht="46.5" customHeight="1">
      <c r="A61" s="42" t="s">
        <v>202</v>
      </c>
      <c r="B61" s="84" t="s">
        <v>199</v>
      </c>
      <c r="C61" s="10">
        <f>'Свод с.п.'!C39</f>
        <v>9.8</v>
      </c>
      <c r="D61" s="10">
        <f>'Свод с.п.'!D39</f>
        <v>9.8</v>
      </c>
      <c r="E61" s="10">
        <f t="shared" si="0"/>
        <v>100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</row>
    <row r="62" spans="1:80" ht="63.75">
      <c r="A62" s="66" t="s">
        <v>113</v>
      </c>
      <c r="B62" s="80" t="s">
        <v>31</v>
      </c>
      <c r="C62" s="10">
        <f>C63+C64</f>
        <v>847.7</v>
      </c>
      <c r="D62" s="10">
        <f>D63+D64</f>
        <v>847.7</v>
      </c>
      <c r="E62" s="10">
        <f t="shared" si="0"/>
        <v>100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</row>
    <row r="63" spans="1:80" ht="51">
      <c r="A63" s="61" t="s">
        <v>130</v>
      </c>
      <c r="B63" s="80" t="s">
        <v>103</v>
      </c>
      <c r="C63" s="10">
        <f>'Райбюд. '!C50</f>
        <v>407.3</v>
      </c>
      <c r="D63" s="10">
        <f>'Райбюд. '!D50</f>
        <v>407.3</v>
      </c>
      <c r="E63" s="10">
        <f t="shared" si="0"/>
        <v>100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</row>
    <row r="64" spans="1:80" ht="51">
      <c r="A64" s="66" t="s">
        <v>291</v>
      </c>
      <c r="B64" s="80" t="s">
        <v>32</v>
      </c>
      <c r="C64" s="10">
        <f>'Свод с.п.'!C41</f>
        <v>440.4</v>
      </c>
      <c r="D64" s="10">
        <f>'Свод с.п.'!D41</f>
        <v>440.4</v>
      </c>
      <c r="E64" s="10">
        <f t="shared" si="0"/>
        <v>100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</row>
    <row r="65" spans="1:80" ht="48">
      <c r="A65" s="103" t="s">
        <v>404</v>
      </c>
      <c r="B65" s="170" t="s">
        <v>405</v>
      </c>
      <c r="C65" s="10">
        <f>C66</f>
        <v>3.8</v>
      </c>
      <c r="D65" s="10">
        <f>D66</f>
        <v>3.8</v>
      </c>
      <c r="E65" s="10">
        <f t="shared" si="0"/>
        <v>100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</row>
    <row r="66" spans="1:80" ht="48">
      <c r="A66" s="171" t="s">
        <v>406</v>
      </c>
      <c r="B66" s="170" t="s">
        <v>407</v>
      </c>
      <c r="C66" s="10">
        <f>'Райбюд. '!C52</f>
        <v>3.8</v>
      </c>
      <c r="D66" s="10">
        <f>'Райбюд. '!D52</f>
        <v>3.8</v>
      </c>
      <c r="E66" s="10">
        <f t="shared" si="0"/>
        <v>100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</row>
    <row r="67" spans="1:80" ht="18.75" customHeight="1">
      <c r="A67" s="60" t="s">
        <v>61</v>
      </c>
      <c r="B67" s="79" t="s">
        <v>62</v>
      </c>
      <c r="C67" s="9">
        <f>C68</f>
        <v>169.4</v>
      </c>
      <c r="D67" s="9">
        <f>D68</f>
        <v>169.4</v>
      </c>
      <c r="E67" s="9">
        <f t="shared" si="0"/>
        <v>100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</row>
    <row r="68" spans="1:80" ht="15.75">
      <c r="A68" s="61" t="s">
        <v>63</v>
      </c>
      <c r="B68" s="84" t="s">
        <v>64</v>
      </c>
      <c r="C68" s="10">
        <f>C69+C70+C71</f>
        <v>169.4</v>
      </c>
      <c r="D68" s="10">
        <f>D69+D70+D71</f>
        <v>169.4</v>
      </c>
      <c r="E68" s="10">
        <f t="shared" si="0"/>
        <v>100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</row>
    <row r="69" spans="1:80" ht="25.5">
      <c r="A69" s="61" t="s">
        <v>121</v>
      </c>
      <c r="B69" s="84" t="s">
        <v>122</v>
      </c>
      <c r="C69" s="10">
        <f>'Райбюд. '!C55</f>
        <v>52.2</v>
      </c>
      <c r="D69" s="10">
        <f>'Райбюд. '!D55</f>
        <v>52.2</v>
      </c>
      <c r="E69" s="10">
        <f t="shared" si="0"/>
        <v>100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</row>
    <row r="70" spans="1:80" ht="0.75" customHeight="1" hidden="1">
      <c r="A70" s="61" t="s">
        <v>123</v>
      </c>
      <c r="B70" s="84" t="s">
        <v>124</v>
      </c>
      <c r="C70" s="10">
        <f>'Райбюд. '!C56</f>
        <v>0</v>
      </c>
      <c r="D70" s="10">
        <f>'Райбюд. '!D56</f>
        <v>0</v>
      </c>
      <c r="E70" s="10">
        <v>0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</row>
    <row r="71" spans="1:80" ht="15.75">
      <c r="A71" s="61" t="s">
        <v>125</v>
      </c>
      <c r="B71" s="84" t="s">
        <v>126</v>
      </c>
      <c r="C71" s="10">
        <f>'Райбюд. '!C57</f>
        <v>117.2</v>
      </c>
      <c r="D71" s="10">
        <f>'Райбюд. '!D57</f>
        <v>117.2</v>
      </c>
      <c r="E71" s="10">
        <f t="shared" si="0"/>
        <v>100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</row>
    <row r="72" spans="1:80" ht="15.75">
      <c r="A72" s="42" t="s">
        <v>125</v>
      </c>
      <c r="B72" s="84" t="s">
        <v>260</v>
      </c>
      <c r="C72" s="10">
        <f>'Райбюд. '!C58</f>
        <v>117</v>
      </c>
      <c r="D72" s="10">
        <f>'Райбюд. '!D58</f>
        <v>117</v>
      </c>
      <c r="E72" s="10">
        <f t="shared" si="0"/>
        <v>100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</row>
    <row r="73" spans="1:80" ht="15.75">
      <c r="A73" s="42" t="s">
        <v>330</v>
      </c>
      <c r="B73" s="84" t="s">
        <v>331</v>
      </c>
      <c r="C73" s="10">
        <f>'Райбюд. '!C59</f>
        <v>0.2</v>
      </c>
      <c r="D73" s="10">
        <f>'Райбюд. '!D59</f>
        <v>0.2</v>
      </c>
      <c r="E73" s="10">
        <f t="shared" si="0"/>
        <v>100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</row>
    <row r="74" spans="1:80" ht="25.5">
      <c r="A74" s="57" t="s">
        <v>50</v>
      </c>
      <c r="B74" s="79" t="s">
        <v>38</v>
      </c>
      <c r="C74" s="9">
        <f>C76+C77</f>
        <v>73.8</v>
      </c>
      <c r="D74" s="9">
        <f>D76+D77</f>
        <v>73.8</v>
      </c>
      <c r="E74" s="9">
        <f t="shared" si="0"/>
        <v>100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</row>
    <row r="75" spans="1:80" ht="21.75" customHeight="1">
      <c r="A75" s="42" t="s">
        <v>333</v>
      </c>
      <c r="B75" s="84" t="s">
        <v>334</v>
      </c>
      <c r="C75" s="10">
        <f>C76</f>
        <v>5.6</v>
      </c>
      <c r="D75" s="10">
        <f>D76</f>
        <v>5.6</v>
      </c>
      <c r="E75" s="10">
        <f t="shared" si="0"/>
        <v>100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</row>
    <row r="76" spans="1:80" ht="21.75" customHeight="1">
      <c r="A76" s="42" t="s">
        <v>335</v>
      </c>
      <c r="B76" s="84" t="s">
        <v>336</v>
      </c>
      <c r="C76" s="10">
        <f>'Райбюд. '!C62</f>
        <v>5.6</v>
      </c>
      <c r="D76" s="10">
        <f>'Райбюд. '!D62</f>
        <v>5.6</v>
      </c>
      <c r="E76" s="10">
        <f t="shared" si="0"/>
        <v>100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</row>
    <row r="77" spans="1:80" ht="15.75">
      <c r="A77" s="22" t="s">
        <v>293</v>
      </c>
      <c r="B77" s="80" t="s">
        <v>116</v>
      </c>
      <c r="C77" s="10">
        <f>'Свод с.п.'!C44</f>
        <v>68.2</v>
      </c>
      <c r="D77" s="10">
        <f>'Свод с.п.'!D44</f>
        <v>68.2</v>
      </c>
      <c r="E77" s="10">
        <f t="shared" si="0"/>
        <v>100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</row>
    <row r="78" spans="1:80" ht="28.5">
      <c r="A78" s="60" t="s">
        <v>65</v>
      </c>
      <c r="B78" s="79" t="s">
        <v>66</v>
      </c>
      <c r="C78" s="9">
        <f>C79+C82+C84</f>
        <v>3531</v>
      </c>
      <c r="D78" s="9">
        <f>D79+D82+D84</f>
        <v>3531.1</v>
      </c>
      <c r="E78" s="9">
        <f t="shared" si="0"/>
        <v>100.00283205890683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</row>
    <row r="79" spans="1:80" ht="51.75" customHeight="1">
      <c r="A79" s="59" t="s">
        <v>114</v>
      </c>
      <c r="B79" s="80" t="s">
        <v>67</v>
      </c>
      <c r="C79" s="10">
        <f>C80+C81</f>
        <v>641.3</v>
      </c>
      <c r="D79" s="10">
        <f>D80+D81</f>
        <v>641.4</v>
      </c>
      <c r="E79" s="10">
        <f t="shared" si="0"/>
        <v>100.01559332605645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</row>
    <row r="80" spans="1:80" ht="60.75" customHeight="1">
      <c r="A80" s="65" t="s">
        <v>83</v>
      </c>
      <c r="B80" s="80" t="s">
        <v>80</v>
      </c>
      <c r="C80" s="10">
        <f>'Райбюд. '!C65</f>
        <v>190</v>
      </c>
      <c r="D80" s="10">
        <f>'Райбюд. '!D65</f>
        <v>190</v>
      </c>
      <c r="E80" s="10">
        <f t="shared" si="0"/>
        <v>100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</row>
    <row r="81" spans="1:80" ht="48" customHeight="1">
      <c r="A81" s="64" t="s">
        <v>134</v>
      </c>
      <c r="B81" s="87" t="s">
        <v>76</v>
      </c>
      <c r="C81" s="10">
        <f>'Свод с.п.'!C47</f>
        <v>451.3</v>
      </c>
      <c r="D81" s="10">
        <f>'Свод с.п.'!D47</f>
        <v>451.4</v>
      </c>
      <c r="E81" s="10">
        <f t="shared" si="0"/>
        <v>100.02215820961666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</row>
    <row r="82" spans="1:80" ht="38.25">
      <c r="A82" s="59" t="s">
        <v>81</v>
      </c>
      <c r="B82" s="80" t="s">
        <v>68</v>
      </c>
      <c r="C82" s="10">
        <f>C83</f>
        <v>2889.7</v>
      </c>
      <c r="D82" s="10">
        <f>D83</f>
        <v>2889.7</v>
      </c>
      <c r="E82" s="10">
        <f t="shared" si="0"/>
        <v>100</v>
      </c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</row>
    <row r="83" spans="1:80" ht="36.75">
      <c r="A83" s="43" t="s">
        <v>258</v>
      </c>
      <c r="B83" s="88" t="s">
        <v>234</v>
      </c>
      <c r="C83" s="10">
        <f>'Райбюд. '!C67</f>
        <v>2889.7</v>
      </c>
      <c r="D83" s="10">
        <f>'Райбюд. '!D67</f>
        <v>2889.7</v>
      </c>
      <c r="E83" s="10">
        <f t="shared" si="0"/>
        <v>100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</row>
    <row r="84" spans="1:80" ht="36.75" hidden="1">
      <c r="A84" s="28" t="s">
        <v>175</v>
      </c>
      <c r="B84" s="88" t="s">
        <v>176</v>
      </c>
      <c r="C84" s="10">
        <f>C85</f>
        <v>0</v>
      </c>
      <c r="D84" s="10">
        <f>D85</f>
        <v>0</v>
      </c>
      <c r="E84" s="10">
        <v>0</v>
      </c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</row>
    <row r="85" spans="1:80" ht="36.75" hidden="1">
      <c r="A85" s="28" t="s">
        <v>174</v>
      </c>
      <c r="B85" s="88" t="s">
        <v>173</v>
      </c>
      <c r="C85" s="10">
        <f>'Райбюд. '!C69</f>
        <v>0</v>
      </c>
      <c r="D85" s="10">
        <f>'Райбюд. '!D69</f>
        <v>0</v>
      </c>
      <c r="E85" s="10">
        <v>0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</row>
    <row r="86" spans="1:80" ht="18.75" customHeight="1">
      <c r="A86" s="60" t="s">
        <v>33</v>
      </c>
      <c r="B86" s="79" t="s">
        <v>34</v>
      </c>
      <c r="C86" s="9">
        <f>C87+C90+C96+C100+C103+C105+C109+C111+C114+C117+C94</f>
        <v>980.1</v>
      </c>
      <c r="D86" s="9">
        <f>D87+D90+D96+D100+D103+D105+D109+D111+D114+D117+D94</f>
        <v>984.2</v>
      </c>
      <c r="E86" s="9">
        <f t="shared" si="0"/>
        <v>100.41832466074891</v>
      </c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</row>
    <row r="87" spans="1:80" ht="25.5">
      <c r="A87" s="57" t="s">
        <v>70</v>
      </c>
      <c r="B87" s="89" t="s">
        <v>71</v>
      </c>
      <c r="C87" s="9">
        <f>C88+C89</f>
        <v>9.4</v>
      </c>
      <c r="D87" s="9">
        <f>D88+D89</f>
        <v>9.5</v>
      </c>
      <c r="E87" s="9">
        <f t="shared" si="0"/>
        <v>101.06382978723406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</row>
    <row r="88" spans="1:80" ht="48.75">
      <c r="A88" s="42" t="s">
        <v>177</v>
      </c>
      <c r="B88" s="84" t="s">
        <v>178</v>
      </c>
      <c r="C88" s="10">
        <f>'Райбюд. '!C72</f>
        <v>0.8</v>
      </c>
      <c r="D88" s="10">
        <f>'Райбюд. '!D72</f>
        <v>0.9</v>
      </c>
      <c r="E88" s="10">
        <f t="shared" si="0"/>
        <v>112.5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</row>
    <row r="89" spans="1:80" ht="38.25">
      <c r="A89" s="61" t="s">
        <v>72</v>
      </c>
      <c r="B89" s="84" t="s">
        <v>104</v>
      </c>
      <c r="C89" s="10">
        <f>'Райбюд. '!C73</f>
        <v>8.6</v>
      </c>
      <c r="D89" s="10">
        <f>'Райбюд. '!D73</f>
        <v>8.6</v>
      </c>
      <c r="E89" s="10">
        <f t="shared" si="0"/>
        <v>100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</row>
    <row r="90" spans="1:80" ht="36">
      <c r="A90" s="105" t="s">
        <v>270</v>
      </c>
      <c r="B90" s="90" t="s">
        <v>272</v>
      </c>
      <c r="C90" s="9">
        <f>C91</f>
        <v>61.5</v>
      </c>
      <c r="D90" s="9">
        <f>D91</f>
        <v>61.5</v>
      </c>
      <c r="E90" s="9">
        <f t="shared" si="0"/>
        <v>100</v>
      </c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</row>
    <row r="91" spans="1:80" ht="36">
      <c r="A91" s="103" t="s">
        <v>271</v>
      </c>
      <c r="B91" s="94" t="s">
        <v>273</v>
      </c>
      <c r="C91" s="10">
        <f>'Райбюд. '!C75</f>
        <v>61.5</v>
      </c>
      <c r="D91" s="10">
        <f>'Райбюд. '!D75</f>
        <v>61.5</v>
      </c>
      <c r="E91" s="10">
        <f t="shared" si="0"/>
        <v>100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</row>
    <row r="92" spans="1:80" ht="36.75" hidden="1">
      <c r="A92" s="41" t="s">
        <v>278</v>
      </c>
      <c r="B92" s="89" t="s">
        <v>276</v>
      </c>
      <c r="C92" s="9">
        <f>C93</f>
        <v>55</v>
      </c>
      <c r="D92" s="9">
        <f>D93</f>
        <v>55</v>
      </c>
      <c r="E92" s="9">
        <v>0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</row>
    <row r="93" spans="1:80" ht="36.75" hidden="1">
      <c r="A93" s="42" t="s">
        <v>279</v>
      </c>
      <c r="B93" s="84" t="s">
        <v>277</v>
      </c>
      <c r="C93" s="10">
        <f>'Свод с.п.'!C52</f>
        <v>55</v>
      </c>
      <c r="D93" s="10">
        <f>'Свод с.п.'!D52</f>
        <v>55</v>
      </c>
      <c r="E93" s="10">
        <v>0</v>
      </c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</row>
    <row r="94" spans="1:80" ht="39">
      <c r="A94" s="20" t="s">
        <v>411</v>
      </c>
      <c r="B94" s="89" t="s">
        <v>276</v>
      </c>
      <c r="C94" s="9">
        <f>C95</f>
        <v>6</v>
      </c>
      <c r="D94" s="9">
        <f>D95</f>
        <v>6</v>
      </c>
      <c r="E94" s="9">
        <f t="shared" si="0"/>
        <v>100</v>
      </c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</row>
    <row r="95" spans="1:80" ht="39">
      <c r="A95" s="21" t="s">
        <v>279</v>
      </c>
      <c r="B95" s="84" t="s">
        <v>277</v>
      </c>
      <c r="C95" s="10">
        <f>'Свод с.п.'!C50</f>
        <v>6</v>
      </c>
      <c r="D95" s="10">
        <f>'Свод с.п.'!D50</f>
        <v>6</v>
      </c>
      <c r="E95" s="10">
        <f t="shared" si="0"/>
        <v>100</v>
      </c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</row>
    <row r="96" spans="1:80" ht="63.75">
      <c r="A96" s="57" t="s">
        <v>77</v>
      </c>
      <c r="B96" s="89" t="s">
        <v>78</v>
      </c>
      <c r="C96" s="9">
        <f>C97+C98+C99</f>
        <v>145.9</v>
      </c>
      <c r="D96" s="9">
        <f>D97+D98+D99</f>
        <v>145.9</v>
      </c>
      <c r="E96" s="9">
        <f t="shared" si="0"/>
        <v>100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</row>
    <row r="97" spans="1:80" ht="27.75" customHeight="1">
      <c r="A97" s="28" t="s">
        <v>337</v>
      </c>
      <c r="B97" s="84" t="s">
        <v>338</v>
      </c>
      <c r="C97" s="10">
        <f>'Райбюд. '!C77</f>
        <v>9</v>
      </c>
      <c r="D97" s="10">
        <f>'Райбюд. '!D77</f>
        <v>9</v>
      </c>
      <c r="E97" s="10">
        <f aca="true" t="shared" si="1" ref="E97:E116">D97/C97*100</f>
        <v>100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</row>
    <row r="98" spans="1:80" ht="26.25" customHeight="1">
      <c r="A98" s="28" t="s">
        <v>154</v>
      </c>
      <c r="B98" s="84" t="s">
        <v>105</v>
      </c>
      <c r="C98" s="10">
        <f>'Райбюд. '!C78</f>
        <v>48.9</v>
      </c>
      <c r="D98" s="10">
        <f>'Райбюд. '!D78</f>
        <v>48.9</v>
      </c>
      <c r="E98" s="10">
        <f t="shared" si="1"/>
        <v>100</v>
      </c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</row>
    <row r="99" spans="1:80" ht="27.75" customHeight="1">
      <c r="A99" s="61" t="s">
        <v>84</v>
      </c>
      <c r="B99" s="84" t="s">
        <v>127</v>
      </c>
      <c r="C99" s="10">
        <f>'Райбюд. '!C79</f>
        <v>88</v>
      </c>
      <c r="D99" s="10">
        <f>'Райбюд. '!D79</f>
        <v>88</v>
      </c>
      <c r="E99" s="10">
        <f t="shared" si="1"/>
        <v>100</v>
      </c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</row>
    <row r="100" spans="1:80" ht="36.75">
      <c r="A100" s="102" t="s">
        <v>212</v>
      </c>
      <c r="B100" s="90" t="s">
        <v>213</v>
      </c>
      <c r="C100" s="9">
        <f>C101+C102</f>
        <v>2.5</v>
      </c>
      <c r="D100" s="9">
        <f>D101+D102</f>
        <v>2.5</v>
      </c>
      <c r="E100" s="9">
        <f t="shared" si="1"/>
        <v>100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</row>
    <row r="101" spans="1:80" ht="36.75" hidden="1">
      <c r="A101" s="51" t="s">
        <v>212</v>
      </c>
      <c r="B101" s="94" t="s">
        <v>214</v>
      </c>
      <c r="C101" s="10">
        <f>'Райбюд. '!C81</f>
        <v>0</v>
      </c>
      <c r="D101" s="10">
        <f>'Райбюд. '!D81</f>
        <v>0</v>
      </c>
      <c r="E101" s="10">
        <v>0</v>
      </c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</row>
    <row r="102" spans="1:80" ht="38.25" customHeight="1">
      <c r="A102" s="51" t="s">
        <v>212</v>
      </c>
      <c r="B102" s="94" t="s">
        <v>215</v>
      </c>
      <c r="C102" s="10">
        <f>'Райбюд. '!C82</f>
        <v>2.5</v>
      </c>
      <c r="D102" s="10">
        <f>'Райбюд. '!D82</f>
        <v>2.5</v>
      </c>
      <c r="E102" s="10">
        <f t="shared" si="1"/>
        <v>100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</row>
    <row r="103" spans="1:80" ht="27" customHeight="1">
      <c r="A103" s="53" t="s">
        <v>1</v>
      </c>
      <c r="B103" s="90" t="s">
        <v>2</v>
      </c>
      <c r="C103" s="9">
        <f>C104</f>
        <v>8</v>
      </c>
      <c r="D103" s="9">
        <f>D104</f>
        <v>8</v>
      </c>
      <c r="E103" s="9">
        <f t="shared" si="1"/>
        <v>100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</row>
    <row r="104" spans="1:80" ht="32.25" customHeight="1">
      <c r="A104" s="51" t="s">
        <v>143</v>
      </c>
      <c r="B104" s="94" t="s">
        <v>144</v>
      </c>
      <c r="C104" s="10">
        <f>'Райбюд. '!C84</f>
        <v>8</v>
      </c>
      <c r="D104" s="10">
        <f>'Райбюд. '!D84</f>
        <v>8</v>
      </c>
      <c r="E104" s="10">
        <f t="shared" si="1"/>
        <v>100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</row>
    <row r="105" spans="1:80" ht="32.25" customHeight="1">
      <c r="A105" s="105" t="s">
        <v>216</v>
      </c>
      <c r="B105" s="106" t="s">
        <v>217</v>
      </c>
      <c r="C105" s="9">
        <f>C107+C108+C106</f>
        <v>138</v>
      </c>
      <c r="D105" s="9">
        <f>D107+D108+D106</f>
        <v>138</v>
      </c>
      <c r="E105" s="9">
        <f t="shared" si="1"/>
        <v>100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</row>
    <row r="106" spans="1:80" ht="32.25" customHeight="1">
      <c r="A106" s="103" t="s">
        <v>218</v>
      </c>
      <c r="B106" s="104" t="s">
        <v>349</v>
      </c>
      <c r="C106" s="10">
        <f>'Райбюд. '!C86</f>
        <v>3</v>
      </c>
      <c r="D106" s="10">
        <f>'Райбюд. '!D86</f>
        <v>3</v>
      </c>
      <c r="E106" s="10">
        <f t="shared" si="1"/>
        <v>100</v>
      </c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</row>
    <row r="107" spans="1:80" ht="48">
      <c r="A107" s="103" t="s">
        <v>218</v>
      </c>
      <c r="B107" s="104" t="s">
        <v>219</v>
      </c>
      <c r="C107" s="10">
        <f>'Райбюд. '!C87</f>
        <v>80</v>
      </c>
      <c r="D107" s="10">
        <f>'Райбюд. '!D87</f>
        <v>80</v>
      </c>
      <c r="E107" s="10">
        <f t="shared" si="1"/>
        <v>100</v>
      </c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</row>
    <row r="108" spans="1:80" ht="48">
      <c r="A108" s="140" t="s">
        <v>280</v>
      </c>
      <c r="B108" s="104" t="s">
        <v>254</v>
      </c>
      <c r="C108" s="10">
        <f>'Свод с.п.'!C52</f>
        <v>55</v>
      </c>
      <c r="D108" s="10">
        <f>'Свод с.п.'!D52</f>
        <v>55</v>
      </c>
      <c r="E108" s="10">
        <f t="shared" si="1"/>
        <v>100</v>
      </c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</row>
    <row r="109" spans="1:80" ht="19.5" customHeight="1">
      <c r="A109" s="139" t="s">
        <v>339</v>
      </c>
      <c r="B109" s="106" t="s">
        <v>340</v>
      </c>
      <c r="C109" s="9">
        <f>C110</f>
        <v>0.1</v>
      </c>
      <c r="D109" s="9">
        <f>D110</f>
        <v>0.1</v>
      </c>
      <c r="E109" s="9">
        <f t="shared" si="1"/>
        <v>100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</row>
    <row r="110" spans="1:80" ht="33.75" customHeight="1">
      <c r="A110" s="140" t="s">
        <v>341</v>
      </c>
      <c r="B110" s="104" t="s">
        <v>342</v>
      </c>
      <c r="C110" s="10">
        <f>'Райбюд. '!C89</f>
        <v>0.1</v>
      </c>
      <c r="D110" s="10">
        <f>'Райбюд. '!D89</f>
        <v>0.1</v>
      </c>
      <c r="E110" s="10">
        <f t="shared" si="1"/>
        <v>100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</row>
    <row r="111" spans="1:80" ht="48">
      <c r="A111" s="67" t="s">
        <v>3</v>
      </c>
      <c r="B111" s="90" t="s">
        <v>145</v>
      </c>
      <c r="C111" s="9">
        <f>C112+C113</f>
        <v>38.7</v>
      </c>
      <c r="D111" s="9">
        <f>D112+D113</f>
        <v>38.7</v>
      </c>
      <c r="E111" s="9">
        <f t="shared" si="1"/>
        <v>100</v>
      </c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</row>
    <row r="112" spans="1:80" ht="36.75">
      <c r="A112" s="42" t="s">
        <v>3</v>
      </c>
      <c r="B112" s="84" t="s">
        <v>179</v>
      </c>
      <c r="C112" s="10">
        <f>'Райбюд. '!C91</f>
        <v>32.7</v>
      </c>
      <c r="D112" s="10">
        <f>'Райбюд. '!D91</f>
        <v>32.7</v>
      </c>
      <c r="E112" s="10">
        <f t="shared" si="1"/>
        <v>100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</row>
    <row r="113" spans="1:80" ht="36.75">
      <c r="A113" s="42" t="s">
        <v>3</v>
      </c>
      <c r="B113" s="84" t="s">
        <v>274</v>
      </c>
      <c r="C113" s="10">
        <f>'Райбюд. '!C92</f>
        <v>6</v>
      </c>
      <c r="D113" s="10">
        <f>'Райбюд. '!D92</f>
        <v>6</v>
      </c>
      <c r="E113" s="10">
        <f t="shared" si="1"/>
        <v>100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</row>
    <row r="114" spans="1:80" ht="24.75">
      <c r="A114" s="41" t="s">
        <v>187</v>
      </c>
      <c r="B114" s="89" t="s">
        <v>188</v>
      </c>
      <c r="C114" s="9">
        <f>C115+C116</f>
        <v>7.5</v>
      </c>
      <c r="D114" s="9">
        <f>D115+D116</f>
        <v>7.5</v>
      </c>
      <c r="E114" s="9">
        <f t="shared" si="1"/>
        <v>100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</row>
    <row r="115" spans="1:80" ht="36.75" hidden="1">
      <c r="A115" s="42" t="s">
        <v>282</v>
      </c>
      <c r="B115" s="84" t="s">
        <v>245</v>
      </c>
      <c r="C115" s="10">
        <f>'Райбюд. '!C94</f>
        <v>0</v>
      </c>
      <c r="D115" s="10">
        <f>'Райбюд. '!D94</f>
        <v>0</v>
      </c>
      <c r="E115" s="10">
        <v>0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</row>
    <row r="116" spans="1:80" ht="36.75">
      <c r="A116" s="42" t="s">
        <v>295</v>
      </c>
      <c r="B116" s="88" t="s">
        <v>189</v>
      </c>
      <c r="C116" s="10">
        <f>'Свод с.п.'!C54</f>
        <v>7.5</v>
      </c>
      <c r="D116" s="10">
        <f>'Свод с.п.'!D54</f>
        <v>7.5</v>
      </c>
      <c r="E116" s="10">
        <f t="shared" si="1"/>
        <v>100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</row>
    <row r="117" spans="1:80" ht="25.5">
      <c r="A117" s="61" t="s">
        <v>35</v>
      </c>
      <c r="B117" s="89" t="s">
        <v>36</v>
      </c>
      <c r="C117" s="9">
        <f>SUM(C118:C125)</f>
        <v>562.5</v>
      </c>
      <c r="D117" s="9">
        <f>SUM(D118:D125)</f>
        <v>566.5</v>
      </c>
      <c r="E117" s="9">
        <f>D117/C117*100</f>
        <v>100.71111111111111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</row>
    <row r="118" spans="1:80" ht="25.5" hidden="1">
      <c r="A118" s="61" t="s">
        <v>131</v>
      </c>
      <c r="B118" s="84" t="s">
        <v>4</v>
      </c>
      <c r="C118" s="10">
        <f>'Райбюд. '!C96</f>
        <v>0</v>
      </c>
      <c r="D118" s="10">
        <f>'Райбюд. '!D96</f>
        <v>0</v>
      </c>
      <c r="E118" s="10" t="e">
        <f>D118/C118*100</f>
        <v>#DIV/0!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</row>
    <row r="119" spans="1:80" ht="25.5">
      <c r="A119" s="61" t="s">
        <v>131</v>
      </c>
      <c r="B119" s="84" t="s">
        <v>106</v>
      </c>
      <c r="C119" s="10">
        <f>'Райбюд. '!C97</f>
        <v>240.7</v>
      </c>
      <c r="D119" s="10">
        <f>'Райбюд. '!D97</f>
        <v>244.7</v>
      </c>
      <c r="E119" s="10">
        <f>D119/C119*100</f>
        <v>101.66181969256336</v>
      </c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</row>
    <row r="120" spans="1:80" ht="25.5" hidden="1">
      <c r="A120" s="61" t="s">
        <v>131</v>
      </c>
      <c r="B120" s="84" t="s">
        <v>107</v>
      </c>
      <c r="C120" s="10">
        <f>'Райбюд. '!C98</f>
        <v>0</v>
      </c>
      <c r="D120" s="10">
        <f>'Райбюд. '!D98</f>
        <v>0</v>
      </c>
      <c r="E120" s="10">
        <v>0</v>
      </c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</row>
    <row r="121" spans="1:80" ht="23.25" customHeight="1">
      <c r="A121" s="68" t="s">
        <v>131</v>
      </c>
      <c r="B121" s="84" t="s">
        <v>146</v>
      </c>
      <c r="C121" s="10">
        <f>'Райбюд. '!C100</f>
        <v>300</v>
      </c>
      <c r="D121" s="10">
        <f>'Райбюд. '!D100</f>
        <v>300</v>
      </c>
      <c r="E121" s="10">
        <f aca="true" t="shared" si="2" ref="E121:E128">D121/C121*100</f>
        <v>100</v>
      </c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</row>
    <row r="122" spans="1:80" ht="24">
      <c r="A122" s="68" t="s">
        <v>131</v>
      </c>
      <c r="B122" s="84" t="s">
        <v>226</v>
      </c>
      <c r="C122" s="10">
        <f>'Райбюд. '!C101</f>
        <v>5.1</v>
      </c>
      <c r="D122" s="10">
        <f>'Райбюд. '!D101</f>
        <v>5.1</v>
      </c>
      <c r="E122" s="10">
        <f t="shared" si="2"/>
        <v>100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</row>
    <row r="123" spans="1:80" ht="25.5" hidden="1">
      <c r="A123" s="61" t="s">
        <v>131</v>
      </c>
      <c r="B123" s="84" t="s">
        <v>108</v>
      </c>
      <c r="C123" s="10">
        <f>'Райбюд. '!C102</f>
        <v>0</v>
      </c>
      <c r="D123" s="10">
        <f>'Райбюд. '!D102</f>
        <v>0</v>
      </c>
      <c r="E123" s="10" t="e">
        <f t="shared" si="2"/>
        <v>#DIV/0!</v>
      </c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</row>
    <row r="124" spans="1:80" ht="25.5">
      <c r="A124" s="61" t="s">
        <v>131</v>
      </c>
      <c r="B124" s="84" t="s">
        <v>109</v>
      </c>
      <c r="C124" s="10">
        <f>'Райбюд. '!C103</f>
        <v>10.9</v>
      </c>
      <c r="D124" s="10">
        <f>'Райбюд. '!D103</f>
        <v>10.9</v>
      </c>
      <c r="E124" s="10">
        <f t="shared" si="2"/>
        <v>100</v>
      </c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</row>
    <row r="125" spans="1:80" ht="25.5">
      <c r="A125" s="61" t="s">
        <v>131</v>
      </c>
      <c r="B125" s="84" t="s">
        <v>412</v>
      </c>
      <c r="C125" s="10">
        <f>'Свод с.п.'!C56</f>
        <v>5.8</v>
      </c>
      <c r="D125" s="10">
        <f>'Свод с.п.'!D56</f>
        <v>5.8</v>
      </c>
      <c r="E125" s="10">
        <f t="shared" si="2"/>
        <v>100</v>
      </c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</row>
    <row r="126" spans="1:80" ht="18" customHeight="1">
      <c r="A126" s="20" t="s">
        <v>190</v>
      </c>
      <c r="B126" s="99" t="s">
        <v>192</v>
      </c>
      <c r="C126" s="9">
        <f>C127+C130</f>
        <v>-7.3</v>
      </c>
      <c r="D126" s="9">
        <f>D127+D130</f>
        <v>-7.3</v>
      </c>
      <c r="E126" s="9">
        <f t="shared" si="2"/>
        <v>100</v>
      </c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</row>
    <row r="127" spans="1:80" ht="18" customHeight="1">
      <c r="A127" s="20" t="s">
        <v>241</v>
      </c>
      <c r="B127" s="99" t="s">
        <v>242</v>
      </c>
      <c r="C127" s="9">
        <f>C128+C129</f>
        <v>-7.3</v>
      </c>
      <c r="D127" s="9">
        <f>D128+D129</f>
        <v>-7.3</v>
      </c>
      <c r="E127" s="10">
        <f t="shared" si="2"/>
        <v>100</v>
      </c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</row>
    <row r="128" spans="1:80" ht="18" customHeight="1">
      <c r="A128" s="42" t="s">
        <v>255</v>
      </c>
      <c r="B128" s="88" t="s">
        <v>246</v>
      </c>
      <c r="C128" s="10">
        <v>-7.3</v>
      </c>
      <c r="D128" s="10">
        <f>'Райбюд. '!D105</f>
        <v>-7.3</v>
      </c>
      <c r="E128" s="10">
        <f t="shared" si="2"/>
        <v>100</v>
      </c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</row>
    <row r="129" spans="1:80" ht="15.75">
      <c r="A129" s="42" t="s">
        <v>193</v>
      </c>
      <c r="B129" s="88" t="s">
        <v>191</v>
      </c>
      <c r="C129" s="10">
        <v>0</v>
      </c>
      <c r="D129" s="10">
        <f>'Свод с.п.'!D59</f>
        <v>0</v>
      </c>
      <c r="E129" s="10">
        <v>0</v>
      </c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</row>
    <row r="130" spans="1:80" ht="15.75" hidden="1">
      <c r="A130" s="41" t="s">
        <v>235</v>
      </c>
      <c r="B130" s="89" t="s">
        <v>236</v>
      </c>
      <c r="C130" s="9">
        <f>C131+C132</f>
        <v>0</v>
      </c>
      <c r="D130" s="9">
        <f>D131+D132</f>
        <v>0</v>
      </c>
      <c r="E130" s="9">
        <v>0</v>
      </c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</row>
    <row r="131" spans="1:80" ht="15.75" hidden="1">
      <c r="A131" s="42" t="s">
        <v>240</v>
      </c>
      <c r="B131" s="84" t="s">
        <v>237</v>
      </c>
      <c r="C131" s="10">
        <f>'Райбюд. '!C106</f>
        <v>0</v>
      </c>
      <c r="D131" s="10">
        <f>'Райбюд. '!D106</f>
        <v>0</v>
      </c>
      <c r="E131" s="10">
        <v>0</v>
      </c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</row>
    <row r="132" spans="1:80" ht="15.75" hidden="1">
      <c r="A132" s="42" t="s">
        <v>243</v>
      </c>
      <c r="B132" s="88" t="s">
        <v>244</v>
      </c>
      <c r="C132" s="10">
        <f>'Свод с.п.'!C61</f>
        <v>0</v>
      </c>
      <c r="D132" s="10">
        <f>'Свод с.п.'!D61</f>
        <v>0</v>
      </c>
      <c r="E132" s="10">
        <v>0</v>
      </c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</row>
    <row r="133" spans="1:80" ht="17.25" customHeight="1">
      <c r="A133" s="69" t="s">
        <v>93</v>
      </c>
      <c r="B133" s="91" t="s">
        <v>110</v>
      </c>
      <c r="C133" s="9">
        <f>C134+C195+C198</f>
        <v>280654.06000000006</v>
      </c>
      <c r="D133" s="9">
        <f>D134+D195+D198</f>
        <v>253995.59999999998</v>
      </c>
      <c r="E133" s="9">
        <f aca="true" t="shared" si="3" ref="E133:E156">D133/C133*100</f>
        <v>90.50130969065616</v>
      </c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</row>
    <row r="134" spans="1:80" ht="26.25" customHeight="1">
      <c r="A134" s="69" t="s">
        <v>111</v>
      </c>
      <c r="B134" s="91" t="s">
        <v>112</v>
      </c>
      <c r="C134" s="5">
        <f>C135+C143+C167+C186</f>
        <v>280594.06000000006</v>
      </c>
      <c r="D134" s="5">
        <f>D135+D143+D167+D186</f>
        <v>254134.19999999998</v>
      </c>
      <c r="E134" s="9">
        <f t="shared" si="3"/>
        <v>90.57005697127013</v>
      </c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</row>
    <row r="135" spans="1:80" ht="21.75" customHeight="1">
      <c r="A135" s="31" t="s">
        <v>224</v>
      </c>
      <c r="B135" s="82" t="s">
        <v>375</v>
      </c>
      <c r="C135" s="9">
        <f>C136+C138</f>
        <v>30837.7</v>
      </c>
      <c r="D135" s="9">
        <f>D136+D138</f>
        <v>30837.6</v>
      </c>
      <c r="E135" s="9">
        <f t="shared" si="3"/>
        <v>99.9996757216005</v>
      </c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</row>
    <row r="136" spans="1:80" ht="15.75">
      <c r="A136" s="31" t="s">
        <v>52</v>
      </c>
      <c r="B136" s="82" t="s">
        <v>374</v>
      </c>
      <c r="C136" s="9">
        <f>C137</f>
        <v>18830</v>
      </c>
      <c r="D136" s="9">
        <f>D137</f>
        <v>18830</v>
      </c>
      <c r="E136" s="9">
        <f t="shared" si="3"/>
        <v>100</v>
      </c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</row>
    <row r="137" spans="1:80" ht="24.75">
      <c r="A137" s="33" t="s">
        <v>296</v>
      </c>
      <c r="B137" s="81" t="s">
        <v>373</v>
      </c>
      <c r="C137" s="10">
        <f>'Свод с.п.'!C66</f>
        <v>18830</v>
      </c>
      <c r="D137" s="10">
        <f>'Свод с.п.'!D66</f>
        <v>18830</v>
      </c>
      <c r="E137" s="10">
        <f t="shared" si="3"/>
        <v>100</v>
      </c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</row>
    <row r="138" spans="1:80" ht="24.75">
      <c r="A138" s="31" t="s">
        <v>222</v>
      </c>
      <c r="B138" s="82" t="s">
        <v>372</v>
      </c>
      <c r="C138" s="9">
        <f>C142+C140+C139+C141</f>
        <v>12007.7</v>
      </c>
      <c r="D138" s="9">
        <f>D142+D140+D139+D141</f>
        <v>12007.6</v>
      </c>
      <c r="E138" s="9">
        <f t="shared" si="3"/>
        <v>99.99916720104599</v>
      </c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</row>
    <row r="139" spans="1:80" ht="48.75">
      <c r="A139" s="33" t="s">
        <v>350</v>
      </c>
      <c r="B139" s="81" t="s">
        <v>398</v>
      </c>
      <c r="C139" s="10">
        <f>'Райбюд. '!C111</f>
        <v>3000</v>
      </c>
      <c r="D139" s="10">
        <f>'Райбюд. '!D111</f>
        <v>3000</v>
      </c>
      <c r="E139" s="10">
        <f t="shared" si="3"/>
        <v>100</v>
      </c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</row>
    <row r="140" spans="1:80" ht="60.75">
      <c r="A140" s="33" t="s">
        <v>351</v>
      </c>
      <c r="B140" s="81" t="s">
        <v>398</v>
      </c>
      <c r="C140" s="10">
        <f>'Райбюд. '!C112</f>
        <v>2109</v>
      </c>
      <c r="D140" s="10">
        <f>'Райбюд. '!D112</f>
        <v>2108.9</v>
      </c>
      <c r="E140" s="10">
        <f t="shared" si="3"/>
        <v>99.99525841631105</v>
      </c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</row>
    <row r="141" spans="1:80" ht="36.75" thickBot="1">
      <c r="A141" s="169" t="s">
        <v>408</v>
      </c>
      <c r="B141" s="81" t="s">
        <v>398</v>
      </c>
      <c r="C141" s="10">
        <f>'Райбюд. '!C113</f>
        <v>5000</v>
      </c>
      <c r="D141" s="10">
        <f>'Райбюд. '!D113</f>
        <v>5000</v>
      </c>
      <c r="E141" s="10">
        <f t="shared" si="3"/>
        <v>100</v>
      </c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</row>
    <row r="142" spans="1:80" ht="24.75">
      <c r="A142" s="33" t="s">
        <v>223</v>
      </c>
      <c r="B142" s="81" t="s">
        <v>371</v>
      </c>
      <c r="C142" s="10">
        <f>'Свод с.п.'!C68</f>
        <v>1898.7</v>
      </c>
      <c r="D142" s="10">
        <f>'Свод с.п.'!D68</f>
        <v>1898.7</v>
      </c>
      <c r="E142" s="10">
        <f t="shared" si="3"/>
        <v>100</v>
      </c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</row>
    <row r="143" spans="1:80" ht="24.75">
      <c r="A143" s="31" t="s">
        <v>119</v>
      </c>
      <c r="B143" s="91" t="s">
        <v>368</v>
      </c>
      <c r="C143" s="5">
        <f>C144+C145+C146+C147+C148+C149+C150+C154+C155+C156+C158+C159+C160+C161+C162+C163+C164+C165+C166+C153</f>
        <v>184844.06</v>
      </c>
      <c r="D143" s="5">
        <f>D144+D145+D146+D147+D148+D149+D150+D154+D155+D156+D158+D159+D160+D161+D162+D163+D164+D165+D166+D153</f>
        <v>178518.39999999997</v>
      </c>
      <c r="E143" s="9">
        <f t="shared" si="3"/>
        <v>96.5778397206813</v>
      </c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</row>
    <row r="144" spans="1:80" ht="36">
      <c r="A144" s="131" t="s">
        <v>261</v>
      </c>
      <c r="B144" s="130" t="s">
        <v>397</v>
      </c>
      <c r="C144" s="10">
        <f>'Райбюд. '!C115</f>
        <v>14223.1</v>
      </c>
      <c r="D144" s="10">
        <f>'Райбюд. '!D115</f>
        <v>13780.7</v>
      </c>
      <c r="E144" s="10">
        <f t="shared" si="3"/>
        <v>96.88956697203844</v>
      </c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</row>
    <row r="145" spans="1:80" ht="36">
      <c r="A145" s="131" t="s">
        <v>262</v>
      </c>
      <c r="B145" s="130" t="s">
        <v>318</v>
      </c>
      <c r="C145" s="10">
        <f>'Райбюд. '!C116</f>
        <v>130347.18</v>
      </c>
      <c r="D145" s="10">
        <f>'Райбюд. '!D116</f>
        <v>126887.2</v>
      </c>
      <c r="E145" s="10">
        <f t="shared" si="3"/>
        <v>97.34556589563348</v>
      </c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</row>
    <row r="146" spans="1:80" ht="36">
      <c r="A146" s="131" t="s">
        <v>263</v>
      </c>
      <c r="B146" s="130" t="s">
        <v>318</v>
      </c>
      <c r="C146" s="10">
        <f>'Райбюд. '!C117</f>
        <v>8457.8</v>
      </c>
      <c r="D146" s="10">
        <f>'Райбюд. '!D117</f>
        <v>7950.4</v>
      </c>
      <c r="E146" s="10">
        <f t="shared" si="3"/>
        <v>94.00080399158173</v>
      </c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</row>
    <row r="147" spans="1:80" ht="36" hidden="1">
      <c r="A147" s="131" t="s">
        <v>264</v>
      </c>
      <c r="B147" s="88" t="s">
        <v>266</v>
      </c>
      <c r="C147" s="10">
        <f>'Райбюд. '!C118</f>
        <v>0</v>
      </c>
      <c r="D147" s="10">
        <f>'Райбюд. '!D118</f>
        <v>0</v>
      </c>
      <c r="E147" s="10" t="e">
        <f t="shared" si="3"/>
        <v>#DIV/0!</v>
      </c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</row>
    <row r="148" spans="1:80" ht="36">
      <c r="A148" s="131" t="s">
        <v>265</v>
      </c>
      <c r="B148" s="80" t="s">
        <v>396</v>
      </c>
      <c r="C148" s="10">
        <f>'Райбюд. '!C119</f>
        <v>1813.1</v>
      </c>
      <c r="D148" s="10">
        <f>'Райбюд. '!D119</f>
        <v>1813.1</v>
      </c>
      <c r="E148" s="10">
        <f t="shared" si="3"/>
        <v>100</v>
      </c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</row>
    <row r="149" spans="1:80" ht="36">
      <c r="A149" s="47" t="s">
        <v>136</v>
      </c>
      <c r="B149" s="86" t="s">
        <v>391</v>
      </c>
      <c r="C149" s="10">
        <f>'Райбюд. '!C121</f>
        <v>3800</v>
      </c>
      <c r="D149" s="10">
        <f>'Райбюд. '!D121</f>
        <v>3800</v>
      </c>
      <c r="E149" s="10">
        <f t="shared" si="3"/>
        <v>100</v>
      </c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</row>
    <row r="150" spans="1:80" ht="76.5" customHeight="1">
      <c r="A150" s="100" t="s">
        <v>137</v>
      </c>
      <c r="B150" s="89" t="s">
        <v>395</v>
      </c>
      <c r="C150" s="172">
        <f>C151+C152</f>
        <v>6827.6</v>
      </c>
      <c r="D150" s="172">
        <f>D151+D152</f>
        <v>6214.4</v>
      </c>
      <c r="E150" s="9">
        <f t="shared" si="3"/>
        <v>91.01880602261409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</row>
    <row r="151" spans="1:80" ht="15.75">
      <c r="A151" s="42" t="s">
        <v>117</v>
      </c>
      <c r="B151" s="84" t="s">
        <v>395</v>
      </c>
      <c r="C151" s="10">
        <f>'Райбюд. '!C123</f>
        <v>5437</v>
      </c>
      <c r="D151" s="10">
        <f>'Райбюд. '!D123</f>
        <v>4823.8</v>
      </c>
      <c r="E151" s="10">
        <f t="shared" si="3"/>
        <v>88.72172153761265</v>
      </c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</row>
    <row r="152" spans="1:80" ht="24.75">
      <c r="A152" s="42" t="s">
        <v>118</v>
      </c>
      <c r="B152" s="84" t="s">
        <v>395</v>
      </c>
      <c r="C152" s="10">
        <f>'Райбюд. '!C124</f>
        <v>1390.6</v>
      </c>
      <c r="D152" s="10">
        <f>'Райбюд. '!D124</f>
        <v>1390.6</v>
      </c>
      <c r="E152" s="10">
        <f t="shared" si="3"/>
        <v>100</v>
      </c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</row>
    <row r="153" spans="1:80" ht="40.5" customHeight="1">
      <c r="A153" s="131" t="s">
        <v>317</v>
      </c>
      <c r="B153" s="88" t="s">
        <v>318</v>
      </c>
      <c r="C153" s="10">
        <f>'Райбюд. '!C125</f>
        <v>279.2</v>
      </c>
      <c r="D153" s="10">
        <f>'Райбюд. '!D125</f>
        <v>149.7</v>
      </c>
      <c r="E153" s="10">
        <f t="shared" si="3"/>
        <v>53.61747851002865</v>
      </c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</row>
    <row r="154" spans="1:80" ht="72.75" customHeight="1">
      <c r="A154" s="42" t="s">
        <v>138</v>
      </c>
      <c r="B154" s="84" t="s">
        <v>394</v>
      </c>
      <c r="C154" s="10">
        <f>'Райбюд. '!C126</f>
        <v>11001.28</v>
      </c>
      <c r="D154" s="10">
        <f>'Райбюд. '!D126</f>
        <v>10375.4</v>
      </c>
      <c r="E154" s="10">
        <f t="shared" si="3"/>
        <v>94.3108438290817</v>
      </c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</row>
    <row r="155" spans="1:80" ht="60.75">
      <c r="A155" s="45" t="s">
        <v>207</v>
      </c>
      <c r="B155" s="86" t="s">
        <v>391</v>
      </c>
      <c r="C155" s="10">
        <f>'Райбюд. '!C127</f>
        <v>1067.7</v>
      </c>
      <c r="D155" s="10">
        <f>'Райбюд. '!D127</f>
        <v>771.5</v>
      </c>
      <c r="E155" s="10">
        <f t="shared" si="3"/>
        <v>72.25812494146295</v>
      </c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</row>
    <row r="156" spans="1:80" ht="60.75">
      <c r="A156" s="45" t="s">
        <v>286</v>
      </c>
      <c r="B156" s="86" t="s">
        <v>393</v>
      </c>
      <c r="C156" s="10">
        <f>'Райбюд. '!C128</f>
        <v>42.5</v>
      </c>
      <c r="D156" s="10">
        <f>'Райбюд. '!D128</f>
        <v>25.9</v>
      </c>
      <c r="E156" s="10">
        <f t="shared" si="3"/>
        <v>60.94117647058823</v>
      </c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</row>
    <row r="157" spans="1:80" ht="48" hidden="1">
      <c r="A157" s="71" t="s">
        <v>5</v>
      </c>
      <c r="B157" s="84" t="s">
        <v>205</v>
      </c>
      <c r="C157" s="10">
        <f>'Райбюд. '!C129</f>
        <v>0</v>
      </c>
      <c r="D157" s="10">
        <f>'Райбюд. '!D129</f>
        <v>0</v>
      </c>
      <c r="E157" s="10">
        <v>0</v>
      </c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</row>
    <row r="158" spans="1:80" ht="60.75">
      <c r="A158" s="28" t="s">
        <v>319</v>
      </c>
      <c r="B158" s="86" t="s">
        <v>391</v>
      </c>
      <c r="C158" s="10">
        <f>'Райбюд. '!C130</f>
        <v>3024</v>
      </c>
      <c r="D158" s="10">
        <f>'Райбюд. '!D130</f>
        <v>2846.7</v>
      </c>
      <c r="E158" s="10">
        <f aca="true" t="shared" si="4" ref="E158:E184">D158/C158*100</f>
        <v>94.13690476190476</v>
      </c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</row>
    <row r="159" spans="1:80" ht="24.75">
      <c r="A159" s="28" t="s">
        <v>320</v>
      </c>
      <c r="B159" s="86" t="s">
        <v>391</v>
      </c>
      <c r="C159" s="10">
        <f>'Райбюд. '!C131</f>
        <v>317.5</v>
      </c>
      <c r="D159" s="10">
        <f>'Райбюд. '!D131</f>
        <v>317.5</v>
      </c>
      <c r="E159" s="10">
        <f t="shared" si="4"/>
        <v>100</v>
      </c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</row>
    <row r="160" spans="1:80" ht="60">
      <c r="A160" s="48" t="s">
        <v>287</v>
      </c>
      <c r="B160" s="86" t="s">
        <v>391</v>
      </c>
      <c r="C160" s="10">
        <f>'Райбюд. '!C132</f>
        <v>297.3</v>
      </c>
      <c r="D160" s="10">
        <f>'Райбюд. '!D132</f>
        <v>297.3</v>
      </c>
      <c r="E160" s="10">
        <f t="shared" si="4"/>
        <v>100</v>
      </c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</row>
    <row r="161" spans="1:80" ht="36.75">
      <c r="A161" s="28" t="s">
        <v>321</v>
      </c>
      <c r="B161" s="86" t="s">
        <v>392</v>
      </c>
      <c r="C161" s="10">
        <f>'Райбюд. '!C133</f>
        <v>440</v>
      </c>
      <c r="D161" s="10">
        <f>'Райбюд. '!D133</f>
        <v>440</v>
      </c>
      <c r="E161" s="10">
        <f t="shared" si="4"/>
        <v>100</v>
      </c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</row>
    <row r="162" spans="1:80" ht="48">
      <c r="A162" s="131" t="s">
        <v>267</v>
      </c>
      <c r="B162" s="86" t="s">
        <v>391</v>
      </c>
      <c r="C162" s="10">
        <f>'Райбюд. '!C134</f>
        <v>439.8</v>
      </c>
      <c r="D162" s="10">
        <f>'Райбюд. '!D134</f>
        <v>439.8</v>
      </c>
      <c r="E162" s="10">
        <f t="shared" si="4"/>
        <v>100</v>
      </c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</row>
    <row r="163" spans="1:80" ht="60.75" hidden="1">
      <c r="A163" s="44" t="s">
        <v>206</v>
      </c>
      <c r="B163" s="86" t="s">
        <v>204</v>
      </c>
      <c r="C163" s="10">
        <f>'Райбюд. '!C135</f>
        <v>0</v>
      </c>
      <c r="D163" s="10">
        <f>'Райбюд. '!D135</f>
        <v>0</v>
      </c>
      <c r="E163" s="10" t="e">
        <f t="shared" si="4"/>
        <v>#DIV/0!</v>
      </c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</row>
    <row r="164" spans="1:80" ht="24.75">
      <c r="A164" s="149" t="s">
        <v>322</v>
      </c>
      <c r="B164" s="86" t="s">
        <v>391</v>
      </c>
      <c r="C164" s="10">
        <f>'Райбюд. '!C136</f>
        <v>1003</v>
      </c>
      <c r="D164" s="10">
        <f>'Райбюд. '!D136</f>
        <v>1003</v>
      </c>
      <c r="E164" s="10">
        <f t="shared" si="4"/>
        <v>100</v>
      </c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</row>
    <row r="165" spans="1:80" ht="31.5" customHeight="1">
      <c r="A165" s="50" t="s">
        <v>225</v>
      </c>
      <c r="B165" s="81" t="s">
        <v>366</v>
      </c>
      <c r="C165" s="10">
        <f>'Свод с.п.'!C79</f>
        <v>1197</v>
      </c>
      <c r="D165" s="10">
        <f>'Свод с.п.'!D79</f>
        <v>1197</v>
      </c>
      <c r="E165" s="10">
        <f t="shared" si="4"/>
        <v>100</v>
      </c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</row>
    <row r="166" spans="1:80" ht="60.75" customHeight="1">
      <c r="A166" s="49" t="s">
        <v>139</v>
      </c>
      <c r="B166" s="80" t="s">
        <v>364</v>
      </c>
      <c r="C166" s="10">
        <f>'Свод с.п.'!C81</f>
        <v>266</v>
      </c>
      <c r="D166" s="10">
        <f>'Свод с.п.'!D81</f>
        <v>208.8</v>
      </c>
      <c r="E166" s="10">
        <f t="shared" si="4"/>
        <v>78.49624060150376</v>
      </c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</row>
    <row r="167" spans="1:80" ht="24">
      <c r="A167" s="70" t="s">
        <v>132</v>
      </c>
      <c r="B167" s="91" t="s">
        <v>414</v>
      </c>
      <c r="C167" s="9">
        <f>C168+C170+C172+C174+C176+C178</f>
        <v>64323.9</v>
      </c>
      <c r="D167" s="9">
        <f>D168+D170+D172+D174+D176+D178</f>
        <v>44311.1</v>
      </c>
      <c r="E167" s="9">
        <f t="shared" si="4"/>
        <v>68.88745862735313</v>
      </c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</row>
    <row r="168" spans="1:80" ht="48">
      <c r="A168" s="154" t="s">
        <v>323</v>
      </c>
      <c r="B168" s="79" t="s">
        <v>324</v>
      </c>
      <c r="C168" s="9">
        <f>C169</f>
        <v>6615</v>
      </c>
      <c r="D168" s="9">
        <f>D169</f>
        <v>6602.1</v>
      </c>
      <c r="E168" s="9">
        <f t="shared" si="4"/>
        <v>99.80498866213152</v>
      </c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</row>
    <row r="169" spans="1:80" ht="48">
      <c r="A169" s="131" t="s">
        <v>325</v>
      </c>
      <c r="B169" s="80" t="s">
        <v>326</v>
      </c>
      <c r="C169" s="10">
        <f>'Райбюд. '!C139</f>
        <v>6615</v>
      </c>
      <c r="D169" s="10">
        <f>'Райбюд. '!D139</f>
        <v>6602.1</v>
      </c>
      <c r="E169" s="10">
        <f t="shared" si="4"/>
        <v>99.80498866213152</v>
      </c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</row>
    <row r="170" spans="1:80" ht="38.25">
      <c r="A170" s="168" t="s">
        <v>379</v>
      </c>
      <c r="B170" s="79" t="s">
        <v>380</v>
      </c>
      <c r="C170" s="9">
        <f>C171</f>
        <v>4116.6</v>
      </c>
      <c r="D170" s="9">
        <f>D171</f>
        <v>4116.6</v>
      </c>
      <c r="E170" s="9">
        <f t="shared" si="4"/>
        <v>100</v>
      </c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</row>
    <row r="171" spans="1:80" ht="25.5">
      <c r="A171" s="167" t="s">
        <v>379</v>
      </c>
      <c r="B171" s="80" t="s">
        <v>381</v>
      </c>
      <c r="C171" s="10">
        <f>'Свод с.п.'!C71</f>
        <v>4116.6</v>
      </c>
      <c r="D171" s="10">
        <f>'Свод с.п.'!D71</f>
        <v>4116.6</v>
      </c>
      <c r="E171" s="10">
        <f t="shared" si="4"/>
        <v>100</v>
      </c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</row>
    <row r="172" spans="1:80" ht="24">
      <c r="A172" s="105" t="s">
        <v>345</v>
      </c>
      <c r="B172" s="106" t="s">
        <v>390</v>
      </c>
      <c r="C172" s="9">
        <f>C173</f>
        <v>43.8</v>
      </c>
      <c r="D172" s="9">
        <f>D173</f>
        <v>43.9</v>
      </c>
      <c r="E172" s="9">
        <f t="shared" si="4"/>
        <v>100.22831050228311</v>
      </c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</row>
    <row r="173" spans="1:80" ht="24.75">
      <c r="A173" s="120" t="s">
        <v>346</v>
      </c>
      <c r="B173" s="104" t="s">
        <v>389</v>
      </c>
      <c r="C173" s="10">
        <f>'Райбюд. '!C141</f>
        <v>43.8</v>
      </c>
      <c r="D173" s="10">
        <f>'Райбюд. '!D141</f>
        <v>43.9</v>
      </c>
      <c r="E173" s="10">
        <f t="shared" si="4"/>
        <v>100.22831050228311</v>
      </c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</row>
    <row r="174" spans="1:80" ht="24.75">
      <c r="A174" s="53" t="s">
        <v>347</v>
      </c>
      <c r="B174" s="106" t="s">
        <v>388</v>
      </c>
      <c r="C174" s="9">
        <f>C175</f>
        <v>20000</v>
      </c>
      <c r="D174" s="9">
        <f>D175</f>
        <v>0</v>
      </c>
      <c r="E174" s="9">
        <f t="shared" si="4"/>
        <v>0</v>
      </c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</row>
    <row r="175" spans="1:80" ht="48.75">
      <c r="A175" s="120" t="s">
        <v>348</v>
      </c>
      <c r="B175" s="104" t="s">
        <v>387</v>
      </c>
      <c r="C175" s="10">
        <f>'Райбюд. '!C143</f>
        <v>20000</v>
      </c>
      <c r="D175" s="10">
        <f>'Райбюд. '!D143</f>
        <v>0</v>
      </c>
      <c r="E175" s="10">
        <f t="shared" si="4"/>
        <v>0</v>
      </c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</row>
    <row r="176" spans="1:80" ht="36.75">
      <c r="A176" s="31" t="s">
        <v>231</v>
      </c>
      <c r="B176" s="79" t="s">
        <v>370</v>
      </c>
      <c r="C176" s="9">
        <f>C177</f>
        <v>12000</v>
      </c>
      <c r="D176" s="9">
        <f>D177</f>
        <v>12000</v>
      </c>
      <c r="E176" s="9">
        <f t="shared" si="4"/>
        <v>100</v>
      </c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</row>
    <row r="177" spans="1:80" ht="36.75">
      <c r="A177" s="33" t="s">
        <v>232</v>
      </c>
      <c r="B177" s="80" t="s">
        <v>369</v>
      </c>
      <c r="C177" s="10">
        <f>'Свод с.п.'!C73</f>
        <v>12000</v>
      </c>
      <c r="D177" s="10">
        <f>'Свод с.п.'!D73</f>
        <v>12000</v>
      </c>
      <c r="E177" s="10">
        <f t="shared" si="4"/>
        <v>100</v>
      </c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</row>
    <row r="178" spans="1:80" ht="15.75">
      <c r="A178" s="69" t="s">
        <v>98</v>
      </c>
      <c r="B178" s="91" t="s">
        <v>386</v>
      </c>
      <c r="C178" s="5">
        <f>C179+C180+C184+C181+C182+C183+C185</f>
        <v>21548.5</v>
      </c>
      <c r="D178" s="5">
        <f>D179+D180+D184+D181+D182+D183+D185</f>
        <v>21548.5</v>
      </c>
      <c r="E178" s="9">
        <f t="shared" si="4"/>
        <v>100</v>
      </c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</row>
    <row r="179" spans="1:80" ht="25.5" customHeight="1">
      <c r="A179" s="131" t="s">
        <v>269</v>
      </c>
      <c r="B179" s="135" t="s">
        <v>386</v>
      </c>
      <c r="C179" s="10">
        <f>'Райбюд. '!C145</f>
        <v>17567</v>
      </c>
      <c r="D179" s="10">
        <f>'Райбюд. '!D145</f>
        <v>17567</v>
      </c>
      <c r="E179" s="10">
        <f t="shared" si="4"/>
        <v>100</v>
      </c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</row>
    <row r="180" spans="1:80" ht="36">
      <c r="A180" s="131" t="s">
        <v>142</v>
      </c>
      <c r="B180" s="92" t="s">
        <v>386</v>
      </c>
      <c r="C180" s="10">
        <f>'Райбюд. '!C146</f>
        <v>1428.8</v>
      </c>
      <c r="D180" s="10">
        <f>'Райбюд. '!D146</f>
        <v>1428.8</v>
      </c>
      <c r="E180" s="10">
        <f t="shared" si="4"/>
        <v>100</v>
      </c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</row>
    <row r="181" spans="1:80" ht="24">
      <c r="A181" s="131" t="s">
        <v>327</v>
      </c>
      <c r="B181" s="92" t="s">
        <v>386</v>
      </c>
      <c r="C181" s="10">
        <f>'Райбюд. '!C147</f>
        <v>268.8</v>
      </c>
      <c r="D181" s="10">
        <f>'Райбюд. '!D147</f>
        <v>268.8</v>
      </c>
      <c r="E181" s="10">
        <f t="shared" si="4"/>
        <v>100</v>
      </c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</row>
    <row r="182" spans="1:80" ht="42.75" customHeight="1">
      <c r="A182" s="119" t="s">
        <v>227</v>
      </c>
      <c r="B182" s="92" t="s">
        <v>386</v>
      </c>
      <c r="C182" s="10">
        <f>'Райбюд. '!C148</f>
        <v>944.2</v>
      </c>
      <c r="D182" s="10">
        <f>'Райбюд. '!D148</f>
        <v>944.2</v>
      </c>
      <c r="E182" s="10">
        <f t="shared" si="4"/>
        <v>100</v>
      </c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</row>
    <row r="183" spans="1:80" ht="26.25" customHeight="1">
      <c r="A183" s="119" t="s">
        <v>228</v>
      </c>
      <c r="B183" s="92" t="s">
        <v>386</v>
      </c>
      <c r="C183" s="10">
        <f>'Райбюд. '!C149</f>
        <v>290.3</v>
      </c>
      <c r="D183" s="10">
        <f>'Райбюд. '!D149</f>
        <v>290.3</v>
      </c>
      <c r="E183" s="10">
        <f t="shared" si="4"/>
        <v>100</v>
      </c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</row>
    <row r="184" spans="1:80" ht="76.5">
      <c r="A184" s="136" t="s">
        <v>352</v>
      </c>
      <c r="B184" s="92" t="s">
        <v>386</v>
      </c>
      <c r="C184" s="10">
        <f>'Райбюд. '!C150</f>
        <v>1049.4</v>
      </c>
      <c r="D184" s="10">
        <f>'Райбюд. '!D150</f>
        <v>1049.4</v>
      </c>
      <c r="E184" s="10">
        <f t="shared" si="4"/>
        <v>100</v>
      </c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</row>
    <row r="185" spans="1:80" ht="27" customHeight="1" hidden="1">
      <c r="A185" s="119" t="s">
        <v>228</v>
      </c>
      <c r="B185" s="80" t="s">
        <v>220</v>
      </c>
      <c r="C185" s="10">
        <f>'Свод с.п.'!C76</f>
        <v>0</v>
      </c>
      <c r="D185" s="10">
        <f>'Свод с.п.'!D76</f>
        <v>0</v>
      </c>
      <c r="E185" s="10" t="e">
        <f aca="true" t="shared" si="5" ref="E185:E197">D185/C185*100</f>
        <v>#DIV/0!</v>
      </c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</row>
    <row r="186" spans="1:80" ht="18" customHeight="1">
      <c r="A186" s="116" t="s">
        <v>6</v>
      </c>
      <c r="B186" s="117" t="s">
        <v>385</v>
      </c>
      <c r="C186" s="9">
        <f>C193+C187+C189+C191</f>
        <v>588.4</v>
      </c>
      <c r="D186" s="9">
        <f>D193+D187+D189+D191</f>
        <v>467.09999999999997</v>
      </c>
      <c r="E186" s="9">
        <f t="shared" si="5"/>
        <v>79.38477226376615</v>
      </c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</row>
    <row r="187" spans="1:80" ht="48" customHeight="1">
      <c r="A187" s="164" t="s">
        <v>355</v>
      </c>
      <c r="B187" s="161" t="s">
        <v>359</v>
      </c>
      <c r="C187" s="9">
        <f>C188</f>
        <v>154.7</v>
      </c>
      <c r="D187" s="9">
        <f>D188</f>
        <v>96.5</v>
      </c>
      <c r="E187" s="9">
        <f t="shared" si="5"/>
        <v>62.37879767291532</v>
      </c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</row>
    <row r="188" spans="1:80" ht="59.25" customHeight="1">
      <c r="A188" s="165" t="s">
        <v>355</v>
      </c>
      <c r="B188" s="81" t="s">
        <v>360</v>
      </c>
      <c r="C188" s="10">
        <f>'Свод с.п.'!C86</f>
        <v>154.7</v>
      </c>
      <c r="D188" s="10">
        <f>'Свод с.п.'!D86</f>
        <v>96.5</v>
      </c>
      <c r="E188" s="10">
        <f t="shared" si="5"/>
        <v>62.37879767291532</v>
      </c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</row>
    <row r="189" spans="1:80" ht="43.5" customHeight="1">
      <c r="A189" s="166" t="s">
        <v>356</v>
      </c>
      <c r="B189" s="82" t="s">
        <v>357</v>
      </c>
      <c r="C189" s="9">
        <f>C190</f>
        <v>50</v>
      </c>
      <c r="D189" s="9">
        <f>D190</f>
        <v>50</v>
      </c>
      <c r="E189" s="9">
        <f t="shared" si="5"/>
        <v>100</v>
      </c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</row>
    <row r="190" spans="1:80" ht="41.25" customHeight="1">
      <c r="A190" s="165" t="s">
        <v>356</v>
      </c>
      <c r="B190" s="81" t="s">
        <v>378</v>
      </c>
      <c r="C190" s="10">
        <f>'Свод с.п.'!C88</f>
        <v>50</v>
      </c>
      <c r="D190" s="10">
        <f>'Свод с.п.'!D88</f>
        <v>50</v>
      </c>
      <c r="E190" s="10">
        <f t="shared" si="5"/>
        <v>100</v>
      </c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</row>
    <row r="191" spans="1:80" ht="41.25" customHeight="1">
      <c r="A191" s="154" t="s">
        <v>409</v>
      </c>
      <c r="B191" s="79" t="s">
        <v>413</v>
      </c>
      <c r="C191" s="9">
        <f>C192</f>
        <v>124.7</v>
      </c>
      <c r="D191" s="9">
        <f>D192</f>
        <v>124.7</v>
      </c>
      <c r="E191" s="9">
        <f t="shared" si="5"/>
        <v>100</v>
      </c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</row>
    <row r="192" spans="1:80" ht="41.25" customHeight="1">
      <c r="A192" s="131" t="s">
        <v>409</v>
      </c>
      <c r="B192" s="80" t="s">
        <v>410</v>
      </c>
      <c r="C192" s="10">
        <f>'Райбюд. '!C154</f>
        <v>124.7</v>
      </c>
      <c r="D192" s="10">
        <f>'Райбюд. '!D154</f>
        <v>124.7</v>
      </c>
      <c r="E192" s="10">
        <f t="shared" si="5"/>
        <v>100</v>
      </c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</row>
    <row r="193" spans="1:80" ht="18.75" customHeight="1">
      <c r="A193" s="128" t="s">
        <v>201</v>
      </c>
      <c r="B193" s="79" t="s">
        <v>384</v>
      </c>
      <c r="C193" s="9">
        <f>C194</f>
        <v>259</v>
      </c>
      <c r="D193" s="9">
        <f>D194</f>
        <v>195.9</v>
      </c>
      <c r="E193" s="9">
        <f t="shared" si="5"/>
        <v>75.63706563706563</v>
      </c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</row>
    <row r="194" spans="1:80" ht="27" customHeight="1">
      <c r="A194" s="43" t="s">
        <v>229</v>
      </c>
      <c r="B194" s="80" t="s">
        <v>383</v>
      </c>
      <c r="C194" s="10">
        <f>'Райбюд. '!C156</f>
        <v>259</v>
      </c>
      <c r="D194" s="10">
        <f>'Райбюд. '!D156</f>
        <v>195.9</v>
      </c>
      <c r="E194" s="10">
        <f t="shared" si="5"/>
        <v>75.63706563706563</v>
      </c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</row>
    <row r="195" spans="1:80" ht="27" customHeight="1">
      <c r="A195" s="41" t="s">
        <v>194</v>
      </c>
      <c r="B195" s="91" t="s">
        <v>196</v>
      </c>
      <c r="C195" s="9">
        <f>C196</f>
        <v>60</v>
      </c>
      <c r="D195" s="9">
        <f>D196</f>
        <v>60</v>
      </c>
      <c r="E195" s="9">
        <f t="shared" si="5"/>
        <v>100</v>
      </c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</row>
    <row r="196" spans="1:80" ht="27" customHeight="1">
      <c r="A196" s="42" t="s">
        <v>354</v>
      </c>
      <c r="B196" s="92" t="s">
        <v>416</v>
      </c>
      <c r="C196" s="10">
        <f>C197</f>
        <v>60</v>
      </c>
      <c r="D196" s="10">
        <f>D197</f>
        <v>60</v>
      </c>
      <c r="E196" s="10">
        <f t="shared" si="5"/>
        <v>100</v>
      </c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</row>
    <row r="197" spans="1:80" ht="27" customHeight="1">
      <c r="A197" s="42" t="s">
        <v>354</v>
      </c>
      <c r="B197" s="92" t="s">
        <v>415</v>
      </c>
      <c r="C197" s="10">
        <f>'Свод с.п.'!C93</f>
        <v>60</v>
      </c>
      <c r="D197" s="10">
        <f>'Свод с.п.'!D93</f>
        <v>60</v>
      </c>
      <c r="E197" s="10">
        <f t="shared" si="5"/>
        <v>100</v>
      </c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</row>
    <row r="198" spans="1:80" ht="27" customHeight="1">
      <c r="A198" s="128" t="s">
        <v>251</v>
      </c>
      <c r="B198" s="79" t="s">
        <v>252</v>
      </c>
      <c r="C198" s="9">
        <f>C199</f>
        <v>0</v>
      </c>
      <c r="D198" s="9">
        <f>D199</f>
        <v>-198.6</v>
      </c>
      <c r="E198" s="9">
        <v>0</v>
      </c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</row>
    <row r="199" spans="1:80" ht="38.25" customHeight="1">
      <c r="A199" s="43" t="s">
        <v>253</v>
      </c>
      <c r="B199" s="80" t="s">
        <v>382</v>
      </c>
      <c r="C199" s="10">
        <f>'Райбюд. '!C160</f>
        <v>0</v>
      </c>
      <c r="D199" s="10">
        <f>'Райбюд. '!D160</f>
        <v>-198.6</v>
      </c>
      <c r="E199" s="10">
        <v>0</v>
      </c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</row>
    <row r="200" spans="1:80" ht="21" customHeight="1">
      <c r="A200" s="58" t="s">
        <v>14</v>
      </c>
      <c r="B200" s="91"/>
      <c r="C200" s="9">
        <f>C11+C133</f>
        <v>502345.2600000001</v>
      </c>
      <c r="D200" s="9">
        <f>D11+D133</f>
        <v>476760.9999999999</v>
      </c>
      <c r="E200" s="9">
        <f>D200/C200*100</f>
        <v>94.90703664646895</v>
      </c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</row>
    <row r="201" spans="1:80" ht="24.75" customHeight="1" hidden="1">
      <c r="A201" s="21" t="s">
        <v>7</v>
      </c>
      <c r="B201" s="6" t="s">
        <v>8</v>
      </c>
      <c r="C201" s="9" t="e">
        <f>SUM(D201:E201)</f>
        <v>#REF!</v>
      </c>
      <c r="D201" s="7" t="e">
        <f>D202</f>
        <v>#REF!</v>
      </c>
      <c r="E201" s="10">
        <v>0</v>
      </c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</row>
    <row r="202" spans="1:80" ht="36" customHeight="1" hidden="1">
      <c r="A202" s="36" t="s">
        <v>9</v>
      </c>
      <c r="B202" s="6" t="s">
        <v>10</v>
      </c>
      <c r="C202" s="9" t="e">
        <f>SUM(D202:E202)</f>
        <v>#REF!</v>
      </c>
      <c r="D202" s="7" t="e">
        <f>'Райбюд. '!#REF!</f>
        <v>#REF!</v>
      </c>
      <c r="E202" s="10">
        <v>0</v>
      </c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</row>
    <row r="203" spans="6:80" ht="12.75">
      <c r="F203" s="24"/>
      <c r="G203" s="24" t="s">
        <v>69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</row>
    <row r="204" spans="1:80" ht="12.75">
      <c r="A204" s="56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</row>
    <row r="205" spans="1:80" ht="12.75">
      <c r="A205" s="56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</row>
    <row r="206" spans="1:80" ht="12.75">
      <c r="A206" s="56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</row>
    <row r="207" spans="1:80" ht="12.75">
      <c r="A207" s="56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</row>
    <row r="208" spans="1:80" ht="12.75">
      <c r="A208" s="56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</row>
    <row r="209" spans="1:80" ht="12.75">
      <c r="A209" s="56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</row>
    <row r="210" spans="1:80" ht="12.75">
      <c r="A210" s="56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</row>
    <row r="211" spans="1:80" ht="12.75">
      <c r="A211" s="56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</row>
    <row r="212" spans="1:80" ht="12.75">
      <c r="A212" s="56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</row>
    <row r="213" spans="1:80" ht="12.75">
      <c r="A213" s="56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</row>
    <row r="214" spans="1:80" ht="12.75">
      <c r="A214" s="56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</row>
    <row r="215" spans="1:80" ht="12.75">
      <c r="A215" s="56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</row>
    <row r="216" spans="1:80" ht="12.75">
      <c r="A216" s="56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</row>
    <row r="217" spans="1:80" ht="12.75">
      <c r="A217" s="56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</row>
    <row r="218" spans="1:80" ht="12.75">
      <c r="A218" s="56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</row>
    <row r="219" spans="1:80" ht="12.75">
      <c r="A219" s="56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</row>
    <row r="220" spans="1:80" ht="12.75">
      <c r="A220" s="56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</row>
    <row r="221" spans="1:80" ht="12.75">
      <c r="A221" s="56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</row>
    <row r="222" spans="1:80" ht="12.75">
      <c r="A222" s="56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</row>
    <row r="223" spans="1:80" ht="12.75">
      <c r="A223" s="56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</row>
    <row r="224" spans="1:80" ht="12.75">
      <c r="A224" s="56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</row>
    <row r="225" spans="1:80" ht="12.75">
      <c r="A225" s="56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</row>
    <row r="226" spans="1:80" ht="12.75">
      <c r="A226" s="56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</row>
    <row r="227" spans="1:80" ht="12.75">
      <c r="A227" s="56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</row>
    <row r="228" spans="1:80" ht="12.75">
      <c r="A228" s="56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</row>
    <row r="229" spans="1:5" ht="12.75">
      <c r="A229" s="56"/>
      <c r="B229" s="24"/>
      <c r="C229" s="24"/>
      <c r="D229" s="24"/>
      <c r="E229" s="24"/>
    </row>
    <row r="230" spans="1:5" ht="12.75">
      <c r="A230" s="56"/>
      <c r="B230" s="24"/>
      <c r="C230" s="24"/>
      <c r="D230" s="24"/>
      <c r="E230" s="24"/>
    </row>
    <row r="231" spans="1:5" ht="12.75">
      <c r="A231" s="56"/>
      <c r="B231" s="24"/>
      <c r="C231" s="24"/>
      <c r="D231" s="24"/>
      <c r="E231" s="24"/>
    </row>
    <row r="232" spans="1:5" ht="12.75">
      <c r="A232" s="56"/>
      <c r="B232" s="24"/>
      <c r="C232" s="24"/>
      <c r="D232" s="24"/>
      <c r="E232" s="24"/>
    </row>
    <row r="233" spans="1:5" ht="12.75">
      <c r="A233" s="56"/>
      <c r="B233" s="24"/>
      <c r="C233" s="24"/>
      <c r="D233" s="24"/>
      <c r="E233" s="24"/>
    </row>
    <row r="234" spans="1:5" ht="12.75">
      <c r="A234" s="56"/>
      <c r="B234" s="24"/>
      <c r="C234" s="24"/>
      <c r="D234" s="24"/>
      <c r="E234" s="24"/>
    </row>
    <row r="235" spans="1:5" ht="12.75">
      <c r="A235" s="56"/>
      <c r="B235" s="24"/>
      <c r="C235" s="24"/>
      <c r="D235" s="24"/>
      <c r="E235" s="24"/>
    </row>
    <row r="236" spans="1:5" ht="12.75">
      <c r="A236" s="56"/>
      <c r="B236" s="24"/>
      <c r="C236" s="24"/>
      <c r="D236" s="24"/>
      <c r="E236" s="24"/>
    </row>
    <row r="237" spans="1:5" ht="12.75">
      <c r="A237" s="56"/>
      <c r="B237" s="24"/>
      <c r="C237" s="24"/>
      <c r="D237" s="24"/>
      <c r="E237" s="24"/>
    </row>
    <row r="238" spans="1:5" ht="12.75">
      <c r="A238" s="56"/>
      <c r="B238" s="24"/>
      <c r="C238" s="24"/>
      <c r="D238" s="24"/>
      <c r="E238" s="24"/>
    </row>
    <row r="239" spans="1:5" ht="12.75">
      <c r="A239" s="56"/>
      <c r="B239" s="24"/>
      <c r="C239" s="24"/>
      <c r="D239" s="24"/>
      <c r="E239" s="24"/>
    </row>
    <row r="240" spans="1:5" ht="12.75">
      <c r="A240" s="56"/>
      <c r="B240" s="24"/>
      <c r="C240" s="24"/>
      <c r="D240" s="24"/>
      <c r="E240" s="24"/>
    </row>
    <row r="241" spans="1:5" ht="12.75">
      <c r="A241" s="56"/>
      <c r="B241" s="24"/>
      <c r="C241" s="24"/>
      <c r="D241" s="24"/>
      <c r="E241" s="24"/>
    </row>
    <row r="242" spans="1:5" ht="12.75">
      <c r="A242" s="56"/>
      <c r="B242" s="24"/>
      <c r="C242" s="24"/>
      <c r="D242" s="24"/>
      <c r="E242" s="24"/>
    </row>
    <row r="243" spans="1:5" ht="12.75">
      <c r="A243" s="56"/>
      <c r="B243" s="24"/>
      <c r="C243" s="24"/>
      <c r="D243" s="24"/>
      <c r="E243" s="24"/>
    </row>
    <row r="244" spans="1:5" ht="12.75">
      <c r="A244" s="56"/>
      <c r="B244" s="24"/>
      <c r="C244" s="24"/>
      <c r="D244" s="24"/>
      <c r="E244" s="24"/>
    </row>
    <row r="245" spans="1:5" ht="12.75">
      <c r="A245" s="56"/>
      <c r="B245" s="24"/>
      <c r="C245" s="24"/>
      <c r="D245" s="24"/>
      <c r="E245" s="24"/>
    </row>
    <row r="246" spans="1:5" ht="12.75">
      <c r="A246" s="56"/>
      <c r="B246" s="24"/>
      <c r="C246" s="24"/>
      <c r="D246" s="24"/>
      <c r="E246" s="24"/>
    </row>
    <row r="247" spans="1:5" ht="12.75">
      <c r="A247" s="56"/>
      <c r="B247" s="24"/>
      <c r="C247" s="24"/>
      <c r="D247" s="24"/>
      <c r="E247" s="24"/>
    </row>
    <row r="248" spans="1:5" ht="12.75">
      <c r="A248" s="56"/>
      <c r="B248" s="24"/>
      <c r="C248" s="24"/>
      <c r="D248" s="24"/>
      <c r="E248" s="24"/>
    </row>
    <row r="249" spans="1:5" ht="12.75">
      <c r="A249" s="56"/>
      <c r="B249" s="24"/>
      <c r="C249" s="24"/>
      <c r="D249" s="24"/>
      <c r="E249" s="24"/>
    </row>
    <row r="250" spans="1:5" ht="12.75">
      <c r="A250" s="56"/>
      <c r="B250" s="24"/>
      <c r="C250" s="24"/>
      <c r="D250" s="24"/>
      <c r="E250" s="24"/>
    </row>
    <row r="251" spans="1:5" ht="12.75">
      <c r="A251" s="56"/>
      <c r="B251" s="24"/>
      <c r="C251" s="24"/>
      <c r="D251" s="24"/>
      <c r="E251" s="24"/>
    </row>
    <row r="252" spans="1:5" ht="12.75">
      <c r="A252" s="56"/>
      <c r="B252" s="24"/>
      <c r="C252" s="24"/>
      <c r="D252" s="24"/>
      <c r="E252" s="24"/>
    </row>
    <row r="253" spans="1:5" ht="12.75">
      <c r="A253" s="56"/>
      <c r="B253" s="24"/>
      <c r="C253" s="24"/>
      <c r="D253" s="24"/>
      <c r="E253" s="24"/>
    </row>
    <row r="254" spans="1:5" ht="12.75">
      <c r="A254" s="56"/>
      <c r="B254" s="24"/>
      <c r="C254" s="24"/>
      <c r="D254" s="24"/>
      <c r="E254" s="24"/>
    </row>
    <row r="255" spans="1:5" ht="12.75">
      <c r="A255" s="56"/>
      <c r="B255" s="24"/>
      <c r="C255" s="24"/>
      <c r="D255" s="24"/>
      <c r="E255" s="24"/>
    </row>
    <row r="256" spans="1:5" ht="12.75">
      <c r="A256" s="56"/>
      <c r="B256" s="24"/>
      <c r="C256" s="24"/>
      <c r="D256" s="24"/>
      <c r="E256" s="24"/>
    </row>
    <row r="257" spans="1:5" ht="12.75">
      <c r="A257" s="56"/>
      <c r="B257" s="24"/>
      <c r="C257" s="24"/>
      <c r="D257" s="24"/>
      <c r="E257" s="24"/>
    </row>
    <row r="258" spans="1:5" ht="12.75">
      <c r="A258" s="56"/>
      <c r="B258" s="24"/>
      <c r="C258" s="24"/>
      <c r="D258" s="24"/>
      <c r="E258" s="24"/>
    </row>
    <row r="259" spans="1:5" ht="12.75">
      <c r="A259" s="56"/>
      <c r="B259" s="24"/>
      <c r="C259" s="24"/>
      <c r="D259" s="24"/>
      <c r="E259" s="24"/>
    </row>
    <row r="260" spans="1:5" ht="12.75">
      <c r="A260" s="56"/>
      <c r="B260" s="24"/>
      <c r="C260" s="24"/>
      <c r="D260" s="24"/>
      <c r="E260" s="24"/>
    </row>
    <row r="261" spans="1:5" ht="12.75">
      <c r="A261" s="56"/>
      <c r="B261" s="24"/>
      <c r="C261" s="24"/>
      <c r="D261" s="24"/>
      <c r="E261" s="24"/>
    </row>
    <row r="262" spans="1:5" ht="12.75">
      <c r="A262" s="56"/>
      <c r="B262" s="24"/>
      <c r="C262" s="24"/>
      <c r="D262" s="24"/>
      <c r="E262" s="24"/>
    </row>
    <row r="263" spans="1:5" ht="12.75">
      <c r="A263" s="56"/>
      <c r="B263" s="24"/>
      <c r="C263" s="24"/>
      <c r="D263" s="24"/>
      <c r="E263" s="24"/>
    </row>
    <row r="264" spans="1:5" ht="12.75">
      <c r="A264" s="56"/>
      <c r="B264" s="24"/>
      <c r="C264" s="24"/>
      <c r="D264" s="24"/>
      <c r="E264" s="24"/>
    </row>
    <row r="265" spans="1:5" ht="12.75">
      <c r="A265" s="56"/>
      <c r="B265" s="24"/>
      <c r="C265" s="24"/>
      <c r="D265" s="24"/>
      <c r="E265" s="24"/>
    </row>
    <row r="266" spans="1:5" ht="12.75">
      <c r="A266" s="56"/>
      <c r="B266" s="24"/>
      <c r="C266" s="24"/>
      <c r="D266" s="24"/>
      <c r="E266" s="24"/>
    </row>
    <row r="267" spans="1:5" ht="12.75">
      <c r="A267" s="56"/>
      <c r="B267" s="24"/>
      <c r="C267" s="24"/>
      <c r="D267" s="24"/>
      <c r="E267" s="24"/>
    </row>
    <row r="268" spans="1:5" ht="12.75">
      <c r="A268" s="56"/>
      <c r="B268" s="24"/>
      <c r="C268" s="24"/>
      <c r="D268" s="24"/>
      <c r="E268" s="24"/>
    </row>
    <row r="269" spans="1:5" ht="12.75">
      <c r="A269" s="56"/>
      <c r="B269" s="24"/>
      <c r="C269" s="24"/>
      <c r="D269" s="24"/>
      <c r="E269" s="24"/>
    </row>
    <row r="270" spans="1:5" ht="12.75">
      <c r="A270" s="56"/>
      <c r="B270" s="24"/>
      <c r="C270" s="24"/>
      <c r="D270" s="24"/>
      <c r="E270" s="24"/>
    </row>
    <row r="271" spans="1:5" ht="12.75">
      <c r="A271" s="56"/>
      <c r="B271" s="24"/>
      <c r="C271" s="24"/>
      <c r="D271" s="24"/>
      <c r="E271" s="24"/>
    </row>
    <row r="272" spans="1:5" ht="12.75">
      <c r="A272" s="56"/>
      <c r="B272" s="24"/>
      <c r="C272" s="24"/>
      <c r="D272" s="24"/>
      <c r="E272" s="24"/>
    </row>
    <row r="273" spans="1:5" ht="12.75">
      <c r="A273" s="56"/>
      <c r="B273" s="24"/>
      <c r="C273" s="24"/>
      <c r="D273" s="24"/>
      <c r="E273" s="24"/>
    </row>
    <row r="274" spans="1:5" ht="12.75">
      <c r="A274" s="56"/>
      <c r="B274" s="24"/>
      <c r="C274" s="24"/>
      <c r="D274" s="24"/>
      <c r="E274" s="24"/>
    </row>
    <row r="275" spans="1:5" ht="12.75">
      <c r="A275" s="56"/>
      <c r="B275" s="24"/>
      <c r="C275" s="24"/>
      <c r="D275" s="24"/>
      <c r="E275" s="24"/>
    </row>
    <row r="276" spans="1:5" ht="12.75">
      <c r="A276" s="56"/>
      <c r="B276" s="24"/>
      <c r="C276" s="24"/>
      <c r="D276" s="24"/>
      <c r="E276" s="24"/>
    </row>
    <row r="277" spans="1:5" ht="12.75">
      <c r="A277" s="56"/>
      <c r="B277" s="24"/>
      <c r="C277" s="24"/>
      <c r="D277" s="24"/>
      <c r="E277" s="24"/>
    </row>
    <row r="278" spans="1:5" ht="12.75">
      <c r="A278" s="56"/>
      <c r="B278" s="24"/>
      <c r="C278" s="24"/>
      <c r="D278" s="24"/>
      <c r="E278" s="24"/>
    </row>
    <row r="279" spans="1:5" ht="12.75">
      <c r="A279" s="56"/>
      <c r="B279" s="24"/>
      <c r="C279" s="24"/>
      <c r="D279" s="24"/>
      <c r="E279" s="24"/>
    </row>
    <row r="280" spans="1:5" ht="12.75">
      <c r="A280" s="56"/>
      <c r="B280" s="24"/>
      <c r="C280" s="24"/>
      <c r="D280" s="24"/>
      <c r="E280" s="24"/>
    </row>
    <row r="281" spans="1:5" ht="12.75">
      <c r="A281" s="56"/>
      <c r="B281" s="24"/>
      <c r="C281" s="24"/>
      <c r="D281" s="24"/>
      <c r="E281" s="24"/>
    </row>
    <row r="282" spans="1:5" ht="12.75">
      <c r="A282" s="56"/>
      <c r="B282" s="24"/>
      <c r="C282" s="24"/>
      <c r="D282" s="24"/>
      <c r="E282" s="24"/>
    </row>
    <row r="283" spans="1:5" ht="12.75">
      <c r="A283" s="56"/>
      <c r="B283" s="24"/>
      <c r="C283" s="24"/>
      <c r="D283" s="24"/>
      <c r="E283" s="24"/>
    </row>
    <row r="284" spans="1:5" ht="12.75">
      <c r="A284" s="56"/>
      <c r="B284" s="24"/>
      <c r="C284" s="24"/>
      <c r="D284" s="24"/>
      <c r="E284" s="24"/>
    </row>
    <row r="285" spans="1:5" ht="12.75">
      <c r="A285" s="56"/>
      <c r="B285" s="24"/>
      <c r="C285" s="24"/>
      <c r="D285" s="24"/>
      <c r="E285" s="24"/>
    </row>
    <row r="286" spans="1:5" ht="12.75">
      <c r="A286" s="56"/>
      <c r="B286" s="24"/>
      <c r="C286" s="24"/>
      <c r="D286" s="24"/>
      <c r="E286" s="24"/>
    </row>
    <row r="287" spans="1:5" ht="12.75">
      <c r="A287" s="56"/>
      <c r="B287" s="24"/>
      <c r="C287" s="24"/>
      <c r="D287" s="24"/>
      <c r="E287" s="24"/>
    </row>
    <row r="288" spans="1:5" ht="12.75">
      <c r="A288" s="56"/>
      <c r="B288" s="24"/>
      <c r="C288" s="24"/>
      <c r="D288" s="24"/>
      <c r="E288" s="24"/>
    </row>
    <row r="289" spans="1:5" ht="12.75">
      <c r="A289" s="56"/>
      <c r="B289" s="24"/>
      <c r="C289" s="24"/>
      <c r="D289" s="24"/>
      <c r="E289" s="24"/>
    </row>
    <row r="290" spans="1:5" ht="12.75">
      <c r="A290" s="56"/>
      <c r="B290" s="24"/>
      <c r="C290" s="24"/>
      <c r="D290" s="24"/>
      <c r="E290" s="24"/>
    </row>
    <row r="291" spans="1:5" ht="12.75">
      <c r="A291" s="56"/>
      <c r="B291" s="24"/>
      <c r="C291" s="24"/>
      <c r="D291" s="24"/>
      <c r="E291" s="24"/>
    </row>
    <row r="292" spans="1:5" ht="12.75">
      <c r="A292" s="56"/>
      <c r="B292" s="24"/>
      <c r="C292" s="24"/>
      <c r="D292" s="24"/>
      <c r="E292" s="24"/>
    </row>
    <row r="293" spans="1:5" ht="12.75">
      <c r="A293" s="56"/>
      <c r="B293" s="24"/>
      <c r="C293" s="24"/>
      <c r="D293" s="24"/>
      <c r="E293" s="24"/>
    </row>
    <row r="294" spans="1:5" ht="12.75">
      <c r="A294" s="56"/>
      <c r="B294" s="24"/>
      <c r="C294" s="24"/>
      <c r="D294" s="24"/>
      <c r="E294" s="24"/>
    </row>
    <row r="295" spans="1:5" ht="12.75">
      <c r="A295" s="56"/>
      <c r="B295" s="24"/>
      <c r="C295" s="24"/>
      <c r="D295" s="24"/>
      <c r="E295" s="24"/>
    </row>
    <row r="296" spans="1:5" ht="12.75">
      <c r="A296" s="56"/>
      <c r="B296" s="24"/>
      <c r="C296" s="24"/>
      <c r="D296" s="24"/>
      <c r="E296" s="24"/>
    </row>
    <row r="297" spans="1:5" ht="12.75">
      <c r="A297" s="56"/>
      <c r="B297" s="24"/>
      <c r="C297" s="24"/>
      <c r="D297" s="24"/>
      <c r="E297" s="24"/>
    </row>
    <row r="298" spans="1:5" ht="12.75">
      <c r="A298" s="56"/>
      <c r="B298" s="24"/>
      <c r="C298" s="24"/>
      <c r="D298" s="24"/>
      <c r="E298" s="24"/>
    </row>
    <row r="299" spans="1:5" ht="12.75">
      <c r="A299" s="56"/>
      <c r="B299" s="24"/>
      <c r="C299" s="24"/>
      <c r="D299" s="24"/>
      <c r="E299" s="24"/>
    </row>
    <row r="300" spans="1:5" ht="12.75">
      <c r="A300" s="56"/>
      <c r="B300" s="24"/>
      <c r="C300" s="24"/>
      <c r="D300" s="24"/>
      <c r="E300" s="24"/>
    </row>
    <row r="301" spans="1:5" ht="12.75">
      <c r="A301" s="56"/>
      <c r="B301" s="24"/>
      <c r="C301" s="24"/>
      <c r="D301" s="24"/>
      <c r="E301" s="24"/>
    </row>
    <row r="302" spans="1:5" ht="12.75">
      <c r="A302" s="56"/>
      <c r="B302" s="24"/>
      <c r="C302" s="24"/>
      <c r="D302" s="24"/>
      <c r="E302" s="24"/>
    </row>
    <row r="303" spans="1:5" ht="12.75">
      <c r="A303" s="56"/>
      <c r="B303" s="24"/>
      <c r="C303" s="24"/>
      <c r="D303" s="24"/>
      <c r="E303" s="24"/>
    </row>
    <row r="304" spans="1:5" ht="12.75">
      <c r="A304" s="56"/>
      <c r="B304" s="24"/>
      <c r="C304" s="24"/>
      <c r="D304" s="24"/>
      <c r="E304" s="24"/>
    </row>
    <row r="305" spans="1:5" ht="12.75">
      <c r="A305" s="56"/>
      <c r="B305" s="24"/>
      <c r="C305" s="24"/>
      <c r="D305" s="24"/>
      <c r="E305" s="24"/>
    </row>
    <row r="306" spans="1:5" ht="12.75">
      <c r="A306" s="56"/>
      <c r="B306" s="24"/>
      <c r="C306" s="24"/>
      <c r="D306" s="24"/>
      <c r="E306" s="24"/>
    </row>
    <row r="307" spans="1:5" ht="12.75">
      <c r="A307" s="56"/>
      <c r="B307" s="24"/>
      <c r="C307" s="24"/>
      <c r="D307" s="24"/>
      <c r="E307" s="24"/>
    </row>
    <row r="308" spans="1:5" ht="12.75">
      <c r="A308" s="56"/>
      <c r="B308" s="24"/>
      <c r="C308" s="24"/>
      <c r="D308" s="24"/>
      <c r="E308" s="24"/>
    </row>
    <row r="309" spans="1:5" ht="12.75">
      <c r="A309" s="56"/>
      <c r="B309" s="24"/>
      <c r="C309" s="24"/>
      <c r="D309" s="24"/>
      <c r="E309" s="24"/>
    </row>
    <row r="310" spans="1:5" ht="12.75">
      <c r="A310" s="56"/>
      <c r="B310" s="24"/>
      <c r="C310" s="24"/>
      <c r="D310" s="24"/>
      <c r="E310" s="24"/>
    </row>
    <row r="311" spans="1:5" ht="12.75">
      <c r="A311" s="56"/>
      <c r="B311" s="24"/>
      <c r="C311" s="24"/>
      <c r="D311" s="24"/>
      <c r="E311" s="24"/>
    </row>
    <row r="312" spans="1:5" ht="12.75">
      <c r="A312" s="56"/>
      <c r="B312" s="24"/>
      <c r="C312" s="24"/>
      <c r="D312" s="24"/>
      <c r="E312" s="24"/>
    </row>
    <row r="313" spans="1:5" ht="12.75">
      <c r="A313" s="56"/>
      <c r="B313" s="24"/>
      <c r="C313" s="24"/>
      <c r="D313" s="24"/>
      <c r="E313" s="24"/>
    </row>
    <row r="314" spans="1:5" ht="12.75">
      <c r="A314" s="56"/>
      <c r="B314" s="24"/>
      <c r="C314" s="24"/>
      <c r="D314" s="24"/>
      <c r="E314" s="24"/>
    </row>
    <row r="315" spans="1:5" ht="12.75">
      <c r="A315" s="56"/>
      <c r="B315" s="24"/>
      <c r="C315" s="24"/>
      <c r="D315" s="24"/>
      <c r="E315" s="24"/>
    </row>
    <row r="316" spans="1:5" ht="12.75">
      <c r="A316" s="56"/>
      <c r="B316" s="24"/>
      <c r="C316" s="24"/>
      <c r="D316" s="24"/>
      <c r="E316" s="24"/>
    </row>
    <row r="317" spans="1:5" ht="12.75">
      <c r="A317" s="56"/>
      <c r="B317" s="24"/>
      <c r="C317" s="24"/>
      <c r="D317" s="24"/>
      <c r="E317" s="24"/>
    </row>
    <row r="318" spans="1:5" ht="12.75">
      <c r="A318" s="56"/>
      <c r="B318" s="24"/>
      <c r="C318" s="24"/>
      <c r="D318" s="24"/>
      <c r="E318" s="24"/>
    </row>
    <row r="319" spans="1:5" ht="12.75">
      <c r="A319" s="56"/>
      <c r="B319" s="24"/>
      <c r="C319" s="24"/>
      <c r="D319" s="24"/>
      <c r="E319" s="24"/>
    </row>
    <row r="320" spans="1:5" ht="12.75">
      <c r="A320" s="56"/>
      <c r="B320" s="24"/>
      <c r="C320" s="24"/>
      <c r="D320" s="24"/>
      <c r="E320" s="24"/>
    </row>
    <row r="321" spans="1:5" ht="12.75">
      <c r="A321" s="56"/>
      <c r="B321" s="24"/>
      <c r="C321" s="24"/>
      <c r="D321" s="24"/>
      <c r="E321" s="24"/>
    </row>
    <row r="322" spans="1:5" ht="12.75">
      <c r="A322" s="56"/>
      <c r="B322" s="24"/>
      <c r="C322" s="24"/>
      <c r="D322" s="24"/>
      <c r="E322" s="24"/>
    </row>
    <row r="323" spans="1:5" ht="12.75">
      <c r="A323" s="56"/>
      <c r="B323" s="24"/>
      <c r="C323" s="24"/>
      <c r="D323" s="24"/>
      <c r="E323" s="24"/>
    </row>
    <row r="324" spans="1:5" ht="12.75">
      <c r="A324" s="56"/>
      <c r="B324" s="24"/>
      <c r="C324" s="24"/>
      <c r="D324" s="24"/>
      <c r="E324" s="24"/>
    </row>
    <row r="325" spans="1:5" ht="12.75">
      <c r="A325" s="56"/>
      <c r="B325" s="24"/>
      <c r="C325" s="24"/>
      <c r="D325" s="24"/>
      <c r="E325" s="24"/>
    </row>
    <row r="326" spans="1:5" ht="12.75">
      <c r="A326" s="56"/>
      <c r="B326" s="24"/>
      <c r="C326" s="24"/>
      <c r="D326" s="24"/>
      <c r="E326" s="24"/>
    </row>
    <row r="327" spans="1:5" ht="12.75">
      <c r="A327" s="56"/>
      <c r="B327" s="24"/>
      <c r="C327" s="24"/>
      <c r="D327" s="24"/>
      <c r="E327" s="24"/>
    </row>
    <row r="328" spans="1:5" ht="12.75">
      <c r="A328" s="56"/>
      <c r="B328" s="24"/>
      <c r="C328" s="24"/>
      <c r="D328" s="24"/>
      <c r="E328" s="24"/>
    </row>
    <row r="329" spans="1:5" ht="12.75">
      <c r="A329" s="56"/>
      <c r="B329" s="24"/>
      <c r="C329" s="24"/>
      <c r="D329" s="24"/>
      <c r="E329" s="24"/>
    </row>
    <row r="330" spans="1:5" ht="12.75">
      <c r="A330" s="56"/>
      <c r="B330" s="24"/>
      <c r="C330" s="24"/>
      <c r="D330" s="24"/>
      <c r="E330" s="24"/>
    </row>
    <row r="331" spans="1:5" ht="12.75">
      <c r="A331" s="56"/>
      <c r="B331" s="24"/>
      <c r="C331" s="24"/>
      <c r="D331" s="24"/>
      <c r="E331" s="24"/>
    </row>
    <row r="332" spans="1:5" ht="12.75">
      <c r="A332" s="56"/>
      <c r="B332" s="24"/>
      <c r="C332" s="24"/>
      <c r="D332" s="24"/>
      <c r="E332" s="24"/>
    </row>
    <row r="333" spans="1:5" ht="12.75">
      <c r="A333" s="56"/>
      <c r="B333" s="24"/>
      <c r="C333" s="24"/>
      <c r="D333" s="24"/>
      <c r="E333" s="24"/>
    </row>
    <row r="334" spans="1:5" ht="12.75">
      <c r="A334" s="56"/>
      <c r="B334" s="24"/>
      <c r="C334" s="24"/>
      <c r="D334" s="24"/>
      <c r="E334" s="24"/>
    </row>
    <row r="335" spans="1:5" ht="12.75">
      <c r="A335" s="56"/>
      <c r="B335" s="24"/>
      <c r="C335" s="24"/>
      <c r="D335" s="24"/>
      <c r="E335" s="24"/>
    </row>
    <row r="336" spans="1:5" ht="12.75">
      <c r="A336" s="56"/>
      <c r="B336" s="24"/>
      <c r="C336" s="24"/>
      <c r="D336" s="24"/>
      <c r="E336" s="24"/>
    </row>
    <row r="337" spans="1:5" ht="12.75">
      <c r="A337" s="56"/>
      <c r="B337" s="24"/>
      <c r="C337" s="24"/>
      <c r="D337" s="24"/>
      <c r="E337" s="24"/>
    </row>
    <row r="338" spans="1:5" ht="12.75">
      <c r="A338" s="56"/>
      <c r="B338" s="24"/>
      <c r="C338" s="24"/>
      <c r="D338" s="24"/>
      <c r="E338" s="24"/>
    </row>
    <row r="339" spans="1:5" ht="12.75">
      <c r="A339" s="56"/>
      <c r="B339" s="24"/>
      <c r="C339" s="24"/>
      <c r="D339" s="24"/>
      <c r="E339" s="24"/>
    </row>
    <row r="340" spans="1:5" ht="12.75">
      <c r="A340" s="56"/>
      <c r="B340" s="24"/>
      <c r="C340" s="24"/>
      <c r="D340" s="24"/>
      <c r="E340" s="24"/>
    </row>
    <row r="341" spans="1:5" ht="12.75">
      <c r="A341" s="56"/>
      <c r="B341" s="24"/>
      <c r="C341" s="24"/>
      <c r="D341" s="24"/>
      <c r="E341" s="24"/>
    </row>
    <row r="342" spans="1:5" ht="12.75">
      <c r="A342" s="56"/>
      <c r="B342" s="24"/>
      <c r="C342" s="24"/>
      <c r="D342" s="24"/>
      <c r="E342" s="24"/>
    </row>
    <row r="343" spans="1:5" ht="12.75">
      <c r="A343" s="56"/>
      <c r="B343" s="24"/>
      <c r="C343" s="24"/>
      <c r="D343" s="24"/>
      <c r="E343" s="24"/>
    </row>
    <row r="344" spans="1:5" ht="12.75">
      <c r="A344" s="56"/>
      <c r="B344" s="24"/>
      <c r="C344" s="24"/>
      <c r="D344" s="24"/>
      <c r="E344" s="24"/>
    </row>
    <row r="345" spans="1:5" ht="12.75">
      <c r="A345" s="56"/>
      <c r="B345" s="24"/>
      <c r="C345" s="24"/>
      <c r="D345" s="24"/>
      <c r="E345" s="24"/>
    </row>
    <row r="346" spans="1:5" ht="12.75">
      <c r="A346" s="56"/>
      <c r="B346" s="24"/>
      <c r="C346" s="24"/>
      <c r="D346" s="24"/>
      <c r="E346" s="24"/>
    </row>
    <row r="347" spans="1:5" ht="12.75">
      <c r="A347" s="56"/>
      <c r="B347" s="24"/>
      <c r="C347" s="24"/>
      <c r="D347" s="24"/>
      <c r="E347" s="24"/>
    </row>
    <row r="348" spans="1:5" ht="12.75">
      <c r="A348" s="56"/>
      <c r="B348" s="24"/>
      <c r="C348" s="24"/>
      <c r="D348" s="24"/>
      <c r="E348" s="24"/>
    </row>
    <row r="349" spans="1:5" ht="12.75">
      <c r="A349" s="56"/>
      <c r="B349" s="24"/>
      <c r="C349" s="24"/>
      <c r="D349" s="24"/>
      <c r="E349" s="24"/>
    </row>
    <row r="350" spans="1:5" ht="12.75">
      <c r="A350" s="56"/>
      <c r="B350" s="24"/>
      <c r="C350" s="24"/>
      <c r="D350" s="24"/>
      <c r="E350" s="24"/>
    </row>
    <row r="351" spans="1:5" ht="12.75">
      <c r="A351" s="56"/>
      <c r="B351" s="24"/>
      <c r="C351" s="24"/>
      <c r="D351" s="24"/>
      <c r="E351" s="24"/>
    </row>
    <row r="352" spans="1:5" ht="12.75">
      <c r="A352" s="56"/>
      <c r="B352" s="24"/>
      <c r="C352" s="24"/>
      <c r="D352" s="24"/>
      <c r="E352" s="24"/>
    </row>
    <row r="353" spans="1:5" ht="12.75">
      <c r="A353" s="56"/>
      <c r="B353" s="24"/>
      <c r="C353" s="24"/>
      <c r="D353" s="24"/>
      <c r="E353" s="24"/>
    </row>
    <row r="354" spans="1:5" ht="12.75">
      <c r="A354" s="56"/>
      <c r="B354" s="24"/>
      <c r="C354" s="24"/>
      <c r="D354" s="24"/>
      <c r="E354" s="24"/>
    </row>
    <row r="355" spans="1:5" ht="12.75">
      <c r="A355" s="56"/>
      <c r="B355" s="24"/>
      <c r="C355" s="24"/>
      <c r="D355" s="24"/>
      <c r="E355" s="24"/>
    </row>
    <row r="356" spans="1:5" ht="12.75">
      <c r="A356" s="56"/>
      <c r="B356" s="24"/>
      <c r="C356" s="24"/>
      <c r="D356" s="24"/>
      <c r="E356" s="24"/>
    </row>
    <row r="357" spans="1:5" ht="12.75">
      <c r="A357" s="56"/>
      <c r="B357" s="24"/>
      <c r="C357" s="24"/>
      <c r="D357" s="24"/>
      <c r="E357" s="24"/>
    </row>
    <row r="358" spans="1:5" ht="12.75">
      <c r="A358" s="56"/>
      <c r="B358" s="24"/>
      <c r="C358" s="24"/>
      <c r="D358" s="24"/>
      <c r="E358" s="24"/>
    </row>
    <row r="359" spans="1:5" ht="12.75">
      <c r="A359" s="56"/>
      <c r="B359" s="24"/>
      <c r="C359" s="24"/>
      <c r="D359" s="24"/>
      <c r="E359" s="24"/>
    </row>
    <row r="360" spans="1:5" ht="12.75">
      <c r="A360" s="56"/>
      <c r="B360" s="24"/>
      <c r="C360" s="24"/>
      <c r="D360" s="24"/>
      <c r="E360" s="24"/>
    </row>
    <row r="361" spans="1:5" ht="12.75">
      <c r="A361" s="56"/>
      <c r="B361" s="24"/>
      <c r="C361" s="24"/>
      <c r="D361" s="24"/>
      <c r="E361" s="24"/>
    </row>
    <row r="362" spans="1:5" ht="12.75">
      <c r="A362" s="56"/>
      <c r="B362" s="24"/>
      <c r="C362" s="24"/>
      <c r="D362" s="24"/>
      <c r="E362" s="24"/>
    </row>
    <row r="363" spans="1:5" ht="12.75">
      <c r="A363" s="56"/>
      <c r="B363" s="24"/>
      <c r="C363" s="24"/>
      <c r="D363" s="24"/>
      <c r="E363" s="24"/>
    </row>
    <row r="364" spans="1:5" ht="12.75">
      <c r="A364" s="56"/>
      <c r="B364" s="24"/>
      <c r="C364" s="24"/>
      <c r="D364" s="24"/>
      <c r="E364" s="24"/>
    </row>
    <row r="365" spans="1:5" ht="12.75">
      <c r="A365" s="56"/>
      <c r="B365" s="24"/>
      <c r="C365" s="24"/>
      <c r="D365" s="24"/>
      <c r="E365" s="24"/>
    </row>
    <row r="366" spans="1:5" ht="12.75">
      <c r="A366" s="56"/>
      <c r="B366" s="24"/>
      <c r="C366" s="24"/>
      <c r="D366" s="24"/>
      <c r="E366" s="24"/>
    </row>
    <row r="367" spans="1:5" ht="12.75">
      <c r="A367" s="56"/>
      <c r="B367" s="24"/>
      <c r="C367" s="24"/>
      <c r="D367" s="24"/>
      <c r="E367" s="24"/>
    </row>
    <row r="368" spans="1:5" ht="12.75">
      <c r="A368" s="56"/>
      <c r="B368" s="24"/>
      <c r="C368" s="24"/>
      <c r="D368" s="24"/>
      <c r="E368" s="24"/>
    </row>
    <row r="369" spans="1:5" ht="12.75">
      <c r="A369" s="56"/>
      <c r="B369" s="24"/>
      <c r="C369" s="24"/>
      <c r="D369" s="24"/>
      <c r="E369" s="24"/>
    </row>
    <row r="370" spans="1:5" ht="12.75">
      <c r="A370" s="56"/>
      <c r="B370" s="24"/>
      <c r="C370" s="24"/>
      <c r="D370" s="24"/>
      <c r="E370" s="24"/>
    </row>
    <row r="371" spans="1:5" ht="12.75">
      <c r="A371" s="56"/>
      <c r="B371" s="24"/>
      <c r="C371" s="24"/>
      <c r="D371" s="24"/>
      <c r="E371" s="24"/>
    </row>
    <row r="372" spans="1:5" ht="12.75">
      <c r="A372" s="56"/>
      <c r="B372" s="24"/>
      <c r="C372" s="24"/>
      <c r="D372" s="24"/>
      <c r="E372" s="24"/>
    </row>
    <row r="373" spans="1:5" ht="12.75">
      <c r="A373" s="56"/>
      <c r="B373" s="24"/>
      <c r="C373" s="24"/>
      <c r="D373" s="24"/>
      <c r="E373" s="24"/>
    </row>
    <row r="374" spans="1:5" ht="12.75">
      <c r="A374" s="56"/>
      <c r="B374" s="24"/>
      <c r="C374" s="24"/>
      <c r="D374" s="24"/>
      <c r="E374" s="24"/>
    </row>
    <row r="375" spans="1:5" ht="12.75">
      <c r="A375" s="56"/>
      <c r="B375" s="24"/>
      <c r="C375" s="24"/>
      <c r="D375" s="24"/>
      <c r="E375" s="24"/>
    </row>
    <row r="376" spans="1:5" ht="12.75">
      <c r="A376" s="56"/>
      <c r="B376" s="24"/>
      <c r="C376" s="24"/>
      <c r="D376" s="24"/>
      <c r="E376" s="24"/>
    </row>
    <row r="377" spans="1:5" ht="12.75">
      <c r="A377" s="56"/>
      <c r="B377" s="24"/>
      <c r="C377" s="24"/>
      <c r="D377" s="24"/>
      <c r="E377" s="24"/>
    </row>
    <row r="378" spans="1:5" ht="12.75">
      <c r="A378" s="56"/>
      <c r="B378" s="24"/>
      <c r="C378" s="24"/>
      <c r="D378" s="24"/>
      <c r="E378" s="24"/>
    </row>
    <row r="379" spans="1:5" ht="12.75">
      <c r="A379" s="56"/>
      <c r="B379" s="24"/>
      <c r="C379" s="24"/>
      <c r="D379" s="24"/>
      <c r="E379" s="24"/>
    </row>
    <row r="380" spans="1:5" ht="12.75">
      <c r="A380" s="56"/>
      <c r="B380" s="24"/>
      <c r="C380" s="24"/>
      <c r="D380" s="24"/>
      <c r="E380" s="24"/>
    </row>
    <row r="381" spans="1:5" ht="12.75">
      <c r="A381" s="56"/>
      <c r="B381" s="24"/>
      <c r="C381" s="24"/>
      <c r="D381" s="24"/>
      <c r="E381" s="24"/>
    </row>
    <row r="382" spans="1:5" ht="12.75">
      <c r="A382" s="56"/>
      <c r="B382" s="24"/>
      <c r="C382" s="24"/>
      <c r="D382" s="24"/>
      <c r="E382" s="24"/>
    </row>
    <row r="383" spans="1:5" ht="12.75">
      <c r="A383" s="56"/>
      <c r="B383" s="24"/>
      <c r="C383" s="24"/>
      <c r="D383" s="24"/>
      <c r="E383" s="24"/>
    </row>
    <row r="384" spans="1:5" ht="12.75">
      <c r="A384" s="56"/>
      <c r="B384" s="24"/>
      <c r="C384" s="24"/>
      <c r="D384" s="24"/>
      <c r="E384" s="24"/>
    </row>
    <row r="385" spans="1:5" ht="12.75">
      <c r="A385" s="56"/>
      <c r="B385" s="24"/>
      <c r="C385" s="24"/>
      <c r="D385" s="24"/>
      <c r="E385" s="24"/>
    </row>
    <row r="386" spans="1:5" ht="12.75">
      <c r="A386" s="56"/>
      <c r="B386" s="24"/>
      <c r="C386" s="24"/>
      <c r="D386" s="24"/>
      <c r="E386" s="24"/>
    </row>
    <row r="387" spans="1:5" ht="12.75">
      <c r="A387" s="56"/>
      <c r="B387" s="24"/>
      <c r="C387" s="24"/>
      <c r="D387" s="24"/>
      <c r="E387" s="24"/>
    </row>
    <row r="388" spans="1:5" ht="12.75">
      <c r="A388" s="56"/>
      <c r="B388" s="24"/>
      <c r="C388" s="24"/>
      <c r="D388" s="24"/>
      <c r="E388" s="24"/>
    </row>
    <row r="389" spans="1:5" ht="12.75">
      <c r="A389" s="56"/>
      <c r="B389" s="24"/>
      <c r="C389" s="24"/>
      <c r="D389" s="24"/>
      <c r="E389" s="24"/>
    </row>
    <row r="390" spans="1:5" ht="12.75">
      <c r="A390" s="56"/>
      <c r="B390" s="24"/>
      <c r="C390" s="24"/>
      <c r="D390" s="24"/>
      <c r="E390" s="24"/>
    </row>
    <row r="391" spans="1:5" ht="12.75">
      <c r="A391" s="56"/>
      <c r="B391" s="24"/>
      <c r="C391" s="24"/>
      <c r="D391" s="24"/>
      <c r="E391" s="24"/>
    </row>
    <row r="392" spans="1:5" ht="12.75">
      <c r="A392" s="56"/>
      <c r="B392" s="24"/>
      <c r="C392" s="24"/>
      <c r="D392" s="24"/>
      <c r="E392" s="24"/>
    </row>
    <row r="393" spans="1:5" ht="12.75">
      <c r="A393" s="56"/>
      <c r="B393" s="24"/>
      <c r="C393" s="24"/>
      <c r="D393" s="24"/>
      <c r="E393" s="24"/>
    </row>
    <row r="394" spans="1:5" ht="12.75">
      <c r="A394" s="56"/>
      <c r="B394" s="24"/>
      <c r="C394" s="24"/>
      <c r="D394" s="24"/>
      <c r="E394" s="24"/>
    </row>
    <row r="395" spans="1:5" ht="12.75">
      <c r="A395" s="56"/>
      <c r="B395" s="24"/>
      <c r="C395" s="24"/>
      <c r="D395" s="24"/>
      <c r="E395" s="24"/>
    </row>
    <row r="396" spans="1:5" ht="12.75">
      <c r="A396" s="56"/>
      <c r="B396" s="24"/>
      <c r="C396" s="24"/>
      <c r="D396" s="24"/>
      <c r="E396" s="24"/>
    </row>
    <row r="397" spans="1:5" ht="12.75">
      <c r="A397" s="56"/>
      <c r="B397" s="24"/>
      <c r="C397" s="24"/>
      <c r="D397" s="24"/>
      <c r="E397" s="24"/>
    </row>
    <row r="398" spans="1:5" ht="12.75">
      <c r="A398" s="56"/>
      <c r="B398" s="24"/>
      <c r="C398" s="24"/>
      <c r="D398" s="24"/>
      <c r="E398" s="24"/>
    </row>
    <row r="399" spans="1:5" ht="12.75">
      <c r="A399" s="56"/>
      <c r="B399" s="24"/>
      <c r="C399" s="24"/>
      <c r="D399" s="24"/>
      <c r="E399" s="24"/>
    </row>
    <row r="400" spans="1:5" ht="12.75">
      <c r="A400" s="56"/>
      <c r="B400" s="24"/>
      <c r="C400" s="24"/>
      <c r="D400" s="24"/>
      <c r="E400" s="24"/>
    </row>
    <row r="401" spans="1:5" ht="12.75">
      <c r="A401" s="56"/>
      <c r="B401" s="24"/>
      <c r="C401" s="24"/>
      <c r="D401" s="24"/>
      <c r="E401" s="24"/>
    </row>
    <row r="402" spans="1:5" ht="12.75">
      <c r="A402" s="56"/>
      <c r="B402" s="24"/>
      <c r="C402" s="24"/>
      <c r="D402" s="24"/>
      <c r="E402" s="24"/>
    </row>
    <row r="403" spans="1:5" ht="12.75">
      <c r="A403" s="56"/>
      <c r="B403" s="24"/>
      <c r="C403" s="24"/>
      <c r="D403" s="24"/>
      <c r="E403" s="24"/>
    </row>
    <row r="404" spans="1:5" ht="12.75">
      <c r="A404" s="56"/>
      <c r="B404" s="24"/>
      <c r="C404" s="24"/>
      <c r="D404" s="24"/>
      <c r="E404" s="24"/>
    </row>
    <row r="405" spans="1:5" ht="12.75">
      <c r="A405" s="56"/>
      <c r="B405" s="24"/>
      <c r="C405" s="24"/>
      <c r="D405" s="24"/>
      <c r="E405" s="24"/>
    </row>
    <row r="406" spans="1:5" ht="12.75">
      <c r="A406" s="56"/>
      <c r="B406" s="24"/>
      <c r="C406" s="24"/>
      <c r="D406" s="24"/>
      <c r="E406" s="24"/>
    </row>
    <row r="407" spans="1:5" ht="12.75">
      <c r="A407" s="56"/>
      <c r="B407" s="24"/>
      <c r="C407" s="24"/>
      <c r="D407" s="24"/>
      <c r="E407" s="24"/>
    </row>
    <row r="408" spans="1:5" ht="12.75">
      <c r="A408" s="56"/>
      <c r="B408" s="24"/>
      <c r="C408" s="24"/>
      <c r="D408" s="24"/>
      <c r="E408" s="24"/>
    </row>
    <row r="409" spans="1:5" ht="12.75">
      <c r="A409" s="56"/>
      <c r="B409" s="24"/>
      <c r="C409" s="24"/>
      <c r="D409" s="24"/>
      <c r="E409" s="24"/>
    </row>
    <row r="410" spans="1:5" ht="12.75">
      <c r="A410" s="56"/>
      <c r="B410" s="24"/>
      <c r="C410" s="24"/>
      <c r="D410" s="24"/>
      <c r="E410" s="24"/>
    </row>
    <row r="411" spans="1:5" ht="12.75">
      <c r="A411" s="56"/>
      <c r="B411" s="24"/>
      <c r="C411" s="24"/>
      <c r="D411" s="24"/>
      <c r="E411" s="24"/>
    </row>
    <row r="412" spans="1:5" ht="12.75">
      <c r="A412" s="56"/>
      <c r="B412" s="24"/>
      <c r="C412" s="24"/>
      <c r="D412" s="24"/>
      <c r="E412" s="24"/>
    </row>
    <row r="413" spans="1:5" ht="12.75">
      <c r="A413" s="56"/>
      <c r="B413" s="24"/>
      <c r="C413" s="24"/>
      <c r="D413" s="24"/>
      <c r="E413" s="24"/>
    </row>
    <row r="414" spans="1:5" ht="12.75">
      <c r="A414" s="56"/>
      <c r="B414" s="24"/>
      <c r="C414" s="24"/>
      <c r="D414" s="24"/>
      <c r="E414" s="24"/>
    </row>
    <row r="415" spans="1:5" ht="12.75">
      <c r="A415" s="56"/>
      <c r="B415" s="24"/>
      <c r="C415" s="24"/>
      <c r="D415" s="24"/>
      <c r="E415" s="24"/>
    </row>
    <row r="416" spans="1:5" ht="12.75">
      <c r="A416" s="56"/>
      <c r="B416" s="24"/>
      <c r="C416" s="24"/>
      <c r="D416" s="24"/>
      <c r="E416" s="24"/>
    </row>
    <row r="417" spans="1:5" ht="12.75">
      <c r="A417" s="56"/>
      <c r="B417" s="24"/>
      <c r="C417" s="24"/>
      <c r="D417" s="24"/>
      <c r="E417" s="24"/>
    </row>
    <row r="418" spans="1:5" ht="12.75">
      <c r="A418" s="56"/>
      <c r="B418" s="24"/>
      <c r="C418" s="24"/>
      <c r="D418" s="24"/>
      <c r="E418" s="24"/>
    </row>
    <row r="419" spans="1:5" ht="12.75">
      <c r="A419" s="56"/>
      <c r="B419" s="24"/>
      <c r="C419" s="24"/>
      <c r="D419" s="24"/>
      <c r="E419" s="24"/>
    </row>
    <row r="420" spans="1:5" ht="12.75">
      <c r="A420" s="56"/>
      <c r="B420" s="24"/>
      <c r="C420" s="24"/>
      <c r="D420" s="24"/>
      <c r="E420" s="24"/>
    </row>
    <row r="421" spans="1:5" ht="12.75">
      <c r="A421" s="56"/>
      <c r="B421" s="24"/>
      <c r="C421" s="24"/>
      <c r="D421" s="24"/>
      <c r="E421" s="24"/>
    </row>
    <row r="422" spans="1:5" ht="12.75">
      <c r="A422" s="56"/>
      <c r="B422" s="24"/>
      <c r="C422" s="24"/>
      <c r="D422" s="24"/>
      <c r="E422" s="24"/>
    </row>
    <row r="423" spans="1:5" ht="12.75">
      <c r="A423" s="56"/>
      <c r="B423" s="24"/>
      <c r="C423" s="24"/>
      <c r="D423" s="24"/>
      <c r="E423" s="24"/>
    </row>
    <row r="424" spans="1:5" ht="12.75">
      <c r="A424" s="56"/>
      <c r="B424" s="24"/>
      <c r="C424" s="24"/>
      <c r="D424" s="24"/>
      <c r="E424" s="24"/>
    </row>
    <row r="425" spans="1:5" ht="12.75">
      <c r="A425" s="56"/>
      <c r="B425" s="24"/>
      <c r="C425" s="24"/>
      <c r="D425" s="24"/>
      <c r="E425" s="24"/>
    </row>
    <row r="426" spans="1:5" ht="12.75">
      <c r="A426" s="56"/>
      <c r="B426" s="24"/>
      <c r="C426" s="24"/>
      <c r="D426" s="24"/>
      <c r="E426" s="24"/>
    </row>
    <row r="427" spans="1:5" ht="12.75">
      <c r="A427" s="56"/>
      <c r="B427" s="24"/>
      <c r="C427" s="24"/>
      <c r="D427" s="24"/>
      <c r="E427" s="24"/>
    </row>
    <row r="428" spans="1:5" ht="12.75">
      <c r="A428" s="56"/>
      <c r="B428" s="24"/>
      <c r="C428" s="24"/>
      <c r="D428" s="24"/>
      <c r="E428" s="24"/>
    </row>
    <row r="429" spans="1:5" ht="12.75">
      <c r="A429" s="56"/>
      <c r="B429" s="24"/>
      <c r="C429" s="24"/>
      <c r="D429" s="24"/>
      <c r="E429" s="24"/>
    </row>
    <row r="430" spans="1:5" ht="12.75">
      <c r="A430" s="56"/>
      <c r="B430" s="24"/>
      <c r="C430" s="24"/>
      <c r="D430" s="24"/>
      <c r="E430" s="24"/>
    </row>
    <row r="431" spans="1:5" ht="12.75">
      <c r="A431" s="56"/>
      <c r="B431" s="24"/>
      <c r="C431" s="24"/>
      <c r="D431" s="24"/>
      <c r="E431" s="24"/>
    </row>
    <row r="432" spans="1:5" ht="12.75">
      <c r="A432" s="56"/>
      <c r="B432" s="24"/>
      <c r="C432" s="24"/>
      <c r="D432" s="24"/>
      <c r="E432" s="24"/>
    </row>
    <row r="433" spans="1:5" ht="12.75">
      <c r="A433" s="56"/>
      <c r="B433" s="24"/>
      <c r="C433" s="24"/>
      <c r="D433" s="24"/>
      <c r="E433" s="24"/>
    </row>
    <row r="434" spans="1:5" ht="12.75">
      <c r="A434" s="56"/>
      <c r="B434" s="24"/>
      <c r="C434" s="24"/>
      <c r="D434" s="24"/>
      <c r="E434" s="24"/>
    </row>
    <row r="435" spans="1:5" ht="12.75">
      <c r="A435" s="56"/>
      <c r="B435" s="24"/>
      <c r="C435" s="24"/>
      <c r="D435" s="24"/>
      <c r="E435" s="24"/>
    </row>
    <row r="436" spans="1:5" ht="12.75">
      <c r="A436" s="56"/>
      <c r="B436" s="24"/>
      <c r="C436" s="24"/>
      <c r="D436" s="24"/>
      <c r="E436" s="24"/>
    </row>
    <row r="437" spans="1:5" ht="12.75">
      <c r="A437" s="56"/>
      <c r="B437" s="24"/>
      <c r="C437" s="24"/>
      <c r="D437" s="24"/>
      <c r="E437" s="24"/>
    </row>
    <row r="438" spans="1:5" ht="12.75">
      <c r="A438" s="56"/>
      <c r="B438" s="24"/>
      <c r="C438" s="24"/>
      <c r="D438" s="24"/>
      <c r="E438" s="24"/>
    </row>
    <row r="439" spans="1:5" ht="12.75">
      <c r="A439" s="56"/>
      <c r="B439" s="24"/>
      <c r="C439" s="24"/>
      <c r="D439" s="24"/>
      <c r="E439" s="24"/>
    </row>
    <row r="440" spans="1:5" ht="12.75">
      <c r="A440" s="56"/>
      <c r="B440" s="24"/>
      <c r="C440" s="24"/>
      <c r="D440" s="24"/>
      <c r="E440" s="24"/>
    </row>
    <row r="441" spans="1:5" ht="12.75">
      <c r="A441" s="56"/>
      <c r="B441" s="24"/>
      <c r="C441" s="24"/>
      <c r="D441" s="24"/>
      <c r="E441" s="24"/>
    </row>
    <row r="442" spans="1:5" ht="12.75">
      <c r="A442" s="56"/>
      <c r="B442" s="24"/>
      <c r="C442" s="24"/>
      <c r="D442" s="24"/>
      <c r="E442" s="24"/>
    </row>
    <row r="443" spans="1:5" ht="12.75">
      <c r="A443" s="56"/>
      <c r="B443" s="24"/>
      <c r="C443" s="24"/>
      <c r="D443" s="24"/>
      <c r="E443" s="24"/>
    </row>
    <row r="444" spans="1:5" ht="12.75">
      <c r="A444" s="56"/>
      <c r="B444" s="24"/>
      <c r="C444" s="24"/>
      <c r="D444" s="24"/>
      <c r="E444" s="24"/>
    </row>
    <row r="445" spans="1:5" ht="12.75">
      <c r="A445" s="56"/>
      <c r="B445" s="24"/>
      <c r="C445" s="24"/>
      <c r="D445" s="24"/>
      <c r="E445" s="24"/>
    </row>
    <row r="446" spans="1:5" ht="12.75">
      <c r="A446" s="56"/>
      <c r="B446" s="24"/>
      <c r="C446" s="24"/>
      <c r="D446" s="24"/>
      <c r="E446" s="24"/>
    </row>
    <row r="447" spans="1:5" ht="12.75">
      <c r="A447" s="56"/>
      <c r="B447" s="24"/>
      <c r="C447" s="24"/>
      <c r="D447" s="24"/>
      <c r="E447" s="24"/>
    </row>
    <row r="448" spans="1:5" ht="12.75">
      <c r="A448" s="56"/>
      <c r="B448" s="24"/>
      <c r="C448" s="24"/>
      <c r="D448" s="24"/>
      <c r="E448" s="24"/>
    </row>
    <row r="449" spans="1:5" ht="12.75">
      <c r="A449" s="56"/>
      <c r="B449" s="24"/>
      <c r="C449" s="24"/>
      <c r="D449" s="24"/>
      <c r="E449" s="24"/>
    </row>
    <row r="450" spans="1:5" ht="12.75">
      <c r="A450" s="56"/>
      <c r="B450" s="24"/>
      <c r="C450" s="24"/>
      <c r="D450" s="24"/>
      <c r="E450" s="24"/>
    </row>
    <row r="451" spans="1:5" ht="12.75">
      <c r="A451" s="56"/>
      <c r="B451" s="24"/>
      <c r="C451" s="24"/>
      <c r="D451" s="24"/>
      <c r="E451" s="24"/>
    </row>
    <row r="452" spans="1:5" ht="12.75">
      <c r="A452" s="56"/>
      <c r="B452" s="24"/>
      <c r="C452" s="24"/>
      <c r="D452" s="24"/>
      <c r="E452" s="24"/>
    </row>
    <row r="453" spans="1:5" ht="12.75">
      <c r="A453" s="56"/>
      <c r="B453" s="24"/>
      <c r="C453" s="24"/>
      <c r="D453" s="24"/>
      <c r="E453" s="24"/>
    </row>
    <row r="454" spans="1:5" ht="12.75">
      <c r="A454" s="56"/>
      <c r="B454" s="24"/>
      <c r="C454" s="24"/>
      <c r="D454" s="24"/>
      <c r="E454" s="24"/>
    </row>
    <row r="455" spans="1:5" ht="12.75">
      <c r="A455" s="56"/>
      <c r="B455" s="24"/>
      <c r="C455" s="24"/>
      <c r="D455" s="24"/>
      <c r="E455" s="24"/>
    </row>
    <row r="456" spans="1:5" ht="12.75">
      <c r="A456" s="56"/>
      <c r="B456" s="24"/>
      <c r="C456" s="24"/>
      <c r="D456" s="24"/>
      <c r="E456" s="24"/>
    </row>
    <row r="457" spans="1:5" ht="12.75">
      <c r="A457" s="56"/>
      <c r="B457" s="24"/>
      <c r="C457" s="24"/>
      <c r="D457" s="24"/>
      <c r="E457" s="24"/>
    </row>
    <row r="458" spans="1:5" ht="12.75">
      <c r="A458" s="56"/>
      <c r="B458" s="24"/>
      <c r="C458" s="24"/>
      <c r="D458" s="24"/>
      <c r="E458" s="24"/>
    </row>
    <row r="459" spans="1:5" ht="12.75">
      <c r="A459" s="56"/>
      <c r="B459" s="24"/>
      <c r="C459" s="24"/>
      <c r="D459" s="24"/>
      <c r="E459" s="24"/>
    </row>
    <row r="460" spans="1:5" ht="12.75">
      <c r="A460" s="56"/>
      <c r="B460" s="24"/>
      <c r="C460" s="24"/>
      <c r="D460" s="24"/>
      <c r="E460" s="24"/>
    </row>
    <row r="461" spans="1:5" ht="12.75">
      <c r="A461" s="56"/>
      <c r="B461" s="24"/>
      <c r="C461" s="24"/>
      <c r="D461" s="24"/>
      <c r="E461" s="24"/>
    </row>
    <row r="462" spans="1:5" ht="12.75">
      <c r="A462" s="56"/>
      <c r="B462" s="24"/>
      <c r="C462" s="24"/>
      <c r="D462" s="24"/>
      <c r="E462" s="24"/>
    </row>
    <row r="463" spans="1:5" ht="12.75">
      <c r="A463" s="56"/>
      <c r="B463" s="24"/>
      <c r="C463" s="24"/>
      <c r="D463" s="24"/>
      <c r="E463" s="24"/>
    </row>
    <row r="464" spans="1:5" ht="12.75">
      <c r="A464" s="56"/>
      <c r="B464" s="24"/>
      <c r="C464" s="24"/>
      <c r="D464" s="24"/>
      <c r="E464" s="24"/>
    </row>
    <row r="465" spans="1:5" ht="12.75">
      <c r="A465" s="56"/>
      <c r="B465" s="24"/>
      <c r="C465" s="24"/>
      <c r="D465" s="24"/>
      <c r="E465" s="24"/>
    </row>
    <row r="466" spans="1:5" ht="12.75">
      <c r="A466" s="56"/>
      <c r="B466" s="24"/>
      <c r="C466" s="24"/>
      <c r="D466" s="24"/>
      <c r="E466" s="24"/>
    </row>
    <row r="467" spans="1:5" ht="12.75">
      <c r="A467" s="56"/>
      <c r="B467" s="24"/>
      <c r="C467" s="24"/>
      <c r="D467" s="24"/>
      <c r="E467" s="24"/>
    </row>
    <row r="468" spans="1:5" ht="12.75">
      <c r="A468" s="56"/>
      <c r="B468" s="24"/>
      <c r="C468" s="24"/>
      <c r="D468" s="24"/>
      <c r="E468" s="24"/>
    </row>
    <row r="469" spans="1:5" ht="12.75">
      <c r="A469" s="56"/>
      <c r="B469" s="24"/>
      <c r="C469" s="24"/>
      <c r="D469" s="24"/>
      <c r="E469" s="24"/>
    </row>
    <row r="470" spans="1:5" ht="12.75">
      <c r="A470" s="56"/>
      <c r="B470" s="24"/>
      <c r="C470" s="24"/>
      <c r="D470" s="24"/>
      <c r="E470" s="24"/>
    </row>
    <row r="471" spans="1:5" ht="12.75">
      <c r="A471" s="56"/>
      <c r="B471" s="24"/>
      <c r="C471" s="24"/>
      <c r="D471" s="24"/>
      <c r="E471" s="24"/>
    </row>
    <row r="472" spans="1:5" ht="12.75">
      <c r="A472" s="56"/>
      <c r="B472" s="24"/>
      <c r="C472" s="24"/>
      <c r="D472" s="24"/>
      <c r="E472" s="24"/>
    </row>
    <row r="473" spans="1:5" ht="12.75">
      <c r="A473" s="56"/>
      <c r="B473" s="24"/>
      <c r="C473" s="24"/>
      <c r="D473" s="24"/>
      <c r="E473" s="24"/>
    </row>
    <row r="474" spans="1:5" ht="12.75">
      <c r="A474" s="56"/>
      <c r="B474" s="24"/>
      <c r="C474" s="24"/>
      <c r="D474" s="24"/>
      <c r="E474" s="24"/>
    </row>
    <row r="475" spans="1:5" ht="12.75">
      <c r="A475" s="56"/>
      <c r="B475" s="24"/>
      <c r="C475" s="24"/>
      <c r="D475" s="24"/>
      <c r="E475" s="24"/>
    </row>
    <row r="476" spans="1:5" ht="12.75">
      <c r="A476" s="56"/>
      <c r="B476" s="24"/>
      <c r="C476" s="24"/>
      <c r="D476" s="24"/>
      <c r="E476" s="24"/>
    </row>
    <row r="477" spans="1:5" ht="12.75">
      <c r="A477" s="56"/>
      <c r="B477" s="24"/>
      <c r="C477" s="24"/>
      <c r="D477" s="24"/>
      <c r="E477" s="24"/>
    </row>
    <row r="478" spans="1:5" ht="12.75">
      <c r="A478" s="56"/>
      <c r="B478" s="24"/>
      <c r="C478" s="24"/>
      <c r="D478" s="24"/>
      <c r="E478" s="24"/>
    </row>
    <row r="479" spans="1:5" ht="12.75">
      <c r="A479" s="56"/>
      <c r="B479" s="24"/>
      <c r="C479" s="24"/>
      <c r="D479" s="24"/>
      <c r="E479" s="24"/>
    </row>
    <row r="480" spans="1:5" ht="12.75">
      <c r="A480" s="56"/>
      <c r="B480" s="24"/>
      <c r="C480" s="24"/>
      <c r="D480" s="24"/>
      <c r="E480" s="24"/>
    </row>
    <row r="481" spans="1:5" ht="12.75">
      <c r="A481" s="56"/>
      <c r="B481" s="24"/>
      <c r="C481" s="24"/>
      <c r="D481" s="24"/>
      <c r="E481" s="24"/>
    </row>
    <row r="482" spans="1:5" ht="12.75">
      <c r="A482" s="56"/>
      <c r="B482" s="24"/>
      <c r="C482" s="24"/>
      <c r="D482" s="24"/>
      <c r="E482" s="24"/>
    </row>
    <row r="483" spans="1:5" ht="12.75">
      <c r="A483" s="56"/>
      <c r="B483" s="24"/>
      <c r="C483" s="24"/>
      <c r="D483" s="24"/>
      <c r="E483" s="24"/>
    </row>
    <row r="484" spans="1:5" ht="12.75">
      <c r="A484" s="56"/>
      <c r="B484" s="24"/>
      <c r="C484" s="24"/>
      <c r="D484" s="24"/>
      <c r="E484" s="24"/>
    </row>
    <row r="485" spans="1:5" ht="12.75">
      <c r="A485" s="56"/>
      <c r="B485" s="24"/>
      <c r="C485" s="24"/>
      <c r="D485" s="24"/>
      <c r="E485" s="24"/>
    </row>
    <row r="486" spans="1:5" ht="12.75">
      <c r="A486" s="56"/>
      <c r="B486" s="24"/>
      <c r="C486" s="24"/>
      <c r="D486" s="24"/>
      <c r="E486" s="24"/>
    </row>
    <row r="487" spans="1:5" ht="12.75">
      <c r="A487" s="56"/>
      <c r="B487" s="24"/>
      <c r="C487" s="24"/>
      <c r="D487" s="24"/>
      <c r="E487" s="24"/>
    </row>
    <row r="488" spans="1:5" ht="12.75">
      <c r="A488" s="56"/>
      <c r="B488" s="24"/>
      <c r="C488" s="24"/>
      <c r="D488" s="24"/>
      <c r="E488" s="24"/>
    </row>
    <row r="489" spans="1:5" ht="12.75">
      <c r="A489" s="56"/>
      <c r="B489" s="24"/>
      <c r="C489" s="24"/>
      <c r="D489" s="24"/>
      <c r="E489" s="24"/>
    </row>
    <row r="490" spans="1:5" ht="12.75">
      <c r="A490" s="56"/>
      <c r="B490" s="24"/>
      <c r="C490" s="24"/>
      <c r="D490" s="24"/>
      <c r="E490" s="24"/>
    </row>
    <row r="491" spans="1:5" ht="12.75">
      <c r="A491" s="56"/>
      <c r="B491" s="24"/>
      <c r="C491" s="24"/>
      <c r="D491" s="24"/>
      <c r="E491" s="24"/>
    </row>
    <row r="492" spans="1:5" ht="12.75">
      <c r="A492" s="56"/>
      <c r="B492" s="24"/>
      <c r="C492" s="24"/>
      <c r="D492" s="24"/>
      <c r="E492" s="24"/>
    </row>
    <row r="493" spans="1:5" ht="12.75">
      <c r="A493" s="56"/>
      <c r="B493" s="24"/>
      <c r="C493" s="24"/>
      <c r="D493" s="24"/>
      <c r="E493" s="24"/>
    </row>
    <row r="494" spans="1:5" ht="12.75">
      <c r="A494" s="56"/>
      <c r="B494" s="24"/>
      <c r="C494" s="24"/>
      <c r="D494" s="24"/>
      <c r="E494" s="24"/>
    </row>
    <row r="495" spans="1:5" ht="12.75">
      <c r="A495" s="56"/>
      <c r="B495" s="24"/>
      <c r="C495" s="24"/>
      <c r="D495" s="24"/>
      <c r="E495" s="24"/>
    </row>
    <row r="496" spans="1:5" ht="12.75">
      <c r="A496" s="56"/>
      <c r="B496" s="24"/>
      <c r="C496" s="24"/>
      <c r="D496" s="24"/>
      <c r="E496" s="24"/>
    </row>
    <row r="497" spans="1:5" ht="12.75">
      <c r="A497" s="56"/>
      <c r="B497" s="24"/>
      <c r="C497" s="24"/>
      <c r="D497" s="24"/>
      <c r="E497" s="24"/>
    </row>
    <row r="498" spans="1:5" ht="12.75">
      <c r="A498" s="56"/>
      <c r="B498" s="24"/>
      <c r="C498" s="24"/>
      <c r="D498" s="24"/>
      <c r="E498" s="24"/>
    </row>
    <row r="499" spans="1:5" ht="12.75">
      <c r="A499" s="56"/>
      <c r="B499" s="24"/>
      <c r="C499" s="24"/>
      <c r="D499" s="24"/>
      <c r="E499" s="24"/>
    </row>
    <row r="500" spans="1:5" ht="12.75">
      <c r="A500" s="56"/>
      <c r="B500" s="24"/>
      <c r="C500" s="24"/>
      <c r="D500" s="24"/>
      <c r="E500" s="24"/>
    </row>
    <row r="501" spans="1:5" ht="12.75">
      <c r="A501" s="56"/>
      <c r="B501" s="24"/>
      <c r="C501" s="24"/>
      <c r="D501" s="24"/>
      <c r="E501" s="24"/>
    </row>
    <row r="502" spans="1:5" ht="12.75">
      <c r="A502" s="56"/>
      <c r="B502" s="24"/>
      <c r="C502" s="24"/>
      <c r="D502" s="24"/>
      <c r="E502" s="24"/>
    </row>
    <row r="503" spans="1:5" ht="12.75">
      <c r="A503" s="56"/>
      <c r="B503" s="24"/>
      <c r="C503" s="24"/>
      <c r="D503" s="24"/>
      <c r="E503" s="24"/>
    </row>
    <row r="504" spans="1:5" ht="12.75">
      <c r="A504" s="56"/>
      <c r="B504" s="24"/>
      <c r="C504" s="24"/>
      <c r="D504" s="24"/>
      <c r="E504" s="24"/>
    </row>
    <row r="505" spans="1:5" ht="12.75">
      <c r="A505" s="56"/>
      <c r="B505" s="24"/>
      <c r="C505" s="24"/>
      <c r="D505" s="24"/>
      <c r="E505" s="24"/>
    </row>
    <row r="506" spans="1:5" ht="12.75">
      <c r="A506" s="56"/>
      <c r="B506" s="24"/>
      <c r="C506" s="24"/>
      <c r="D506" s="24"/>
      <c r="E506" s="24"/>
    </row>
    <row r="507" spans="1:5" ht="12.75">
      <c r="A507" s="56"/>
      <c r="B507" s="24"/>
      <c r="C507" s="24"/>
      <c r="D507" s="24"/>
      <c r="E507" s="24"/>
    </row>
    <row r="508" spans="1:5" ht="12.75">
      <c r="A508" s="56"/>
      <c r="B508" s="24"/>
      <c r="C508" s="24"/>
      <c r="D508" s="24"/>
      <c r="E508" s="24"/>
    </row>
    <row r="509" spans="1:5" ht="12.75">
      <c r="A509" s="56"/>
      <c r="B509" s="24"/>
      <c r="C509" s="24"/>
      <c r="D509" s="24"/>
      <c r="E509" s="24"/>
    </row>
    <row r="510" spans="1:5" ht="12.75">
      <c r="A510" s="56"/>
      <c r="B510" s="24"/>
      <c r="C510" s="24"/>
      <c r="D510" s="24"/>
      <c r="E510" s="24"/>
    </row>
    <row r="511" spans="1:5" ht="12.75">
      <c r="A511" s="56"/>
      <c r="B511" s="24"/>
      <c r="C511" s="24"/>
      <c r="D511" s="24"/>
      <c r="E511" s="24"/>
    </row>
    <row r="512" spans="1:5" ht="12.75">
      <c r="A512" s="56"/>
      <c r="B512" s="24"/>
      <c r="C512" s="24"/>
      <c r="D512" s="24"/>
      <c r="E512" s="24"/>
    </row>
    <row r="513" spans="1:5" ht="12.75">
      <c r="A513" s="56"/>
      <c r="B513" s="24"/>
      <c r="C513" s="24"/>
      <c r="D513" s="24"/>
      <c r="E513" s="24"/>
    </row>
    <row r="514" spans="1:5" ht="12.75">
      <c r="A514" s="56"/>
      <c r="B514" s="24"/>
      <c r="C514" s="24"/>
      <c r="D514" s="24"/>
      <c r="E514" s="24"/>
    </row>
    <row r="515" spans="1:5" ht="12.75">
      <c r="A515" s="56"/>
      <c r="B515" s="24"/>
      <c r="C515" s="24"/>
      <c r="D515" s="24"/>
      <c r="E515" s="24"/>
    </row>
    <row r="516" spans="1:5" ht="12.75">
      <c r="A516" s="56"/>
      <c r="B516" s="24"/>
      <c r="C516" s="24"/>
      <c r="D516" s="24"/>
      <c r="E516" s="24"/>
    </row>
    <row r="517" spans="1:5" ht="12.75">
      <c r="A517" s="56"/>
      <c r="B517" s="24"/>
      <c r="C517" s="24"/>
      <c r="D517" s="24"/>
      <c r="E517" s="24"/>
    </row>
    <row r="518" spans="1:5" ht="12.75">
      <c r="A518" s="56"/>
      <c r="B518" s="24"/>
      <c r="C518" s="24"/>
      <c r="D518" s="24"/>
      <c r="E518" s="24"/>
    </row>
    <row r="519" spans="1:5" ht="12.75">
      <c r="A519" s="56"/>
      <c r="B519" s="24"/>
      <c r="C519" s="24"/>
      <c r="D519" s="24"/>
      <c r="E519" s="24"/>
    </row>
    <row r="520" spans="1:5" ht="12.75">
      <c r="A520" s="56"/>
      <c r="B520" s="24"/>
      <c r="C520" s="24"/>
      <c r="D520" s="24"/>
      <c r="E520" s="24"/>
    </row>
    <row r="521" spans="1:5" ht="12.75">
      <c r="A521" s="56"/>
      <c r="B521" s="24"/>
      <c r="C521" s="24"/>
      <c r="D521" s="24"/>
      <c r="E521" s="24"/>
    </row>
    <row r="522" spans="1:5" ht="12.75">
      <c r="A522" s="56"/>
      <c r="B522" s="24"/>
      <c r="C522" s="24"/>
      <c r="D522" s="24"/>
      <c r="E522" s="24"/>
    </row>
    <row r="523" spans="1:5" ht="12.75">
      <c r="A523" s="56"/>
      <c r="B523" s="24"/>
      <c r="C523" s="24"/>
      <c r="D523" s="24"/>
      <c r="E523" s="24"/>
    </row>
    <row r="524" spans="1:5" ht="12.75">
      <c r="A524" s="56"/>
      <c r="B524" s="24"/>
      <c r="C524" s="24"/>
      <c r="D524" s="24"/>
      <c r="E524" s="24"/>
    </row>
    <row r="525" spans="1:5" ht="12.75">
      <c r="A525" s="56"/>
      <c r="B525" s="24"/>
      <c r="C525" s="24"/>
      <c r="D525" s="24"/>
      <c r="E525" s="24"/>
    </row>
    <row r="526" spans="1:5" ht="12.75">
      <c r="A526" s="56"/>
      <c r="B526" s="24"/>
      <c r="C526" s="24"/>
      <c r="D526" s="24"/>
      <c r="E526" s="24"/>
    </row>
    <row r="527" spans="1:5" ht="12.75">
      <c r="A527" s="56"/>
      <c r="B527" s="24"/>
      <c r="C527" s="24"/>
      <c r="D527" s="24"/>
      <c r="E527" s="24"/>
    </row>
    <row r="528" spans="1:5" ht="12.75">
      <c r="A528" s="56"/>
      <c r="B528" s="24"/>
      <c r="C528" s="24"/>
      <c r="D528" s="24"/>
      <c r="E528" s="24"/>
    </row>
    <row r="529" spans="1:5" ht="12.75">
      <c r="A529" s="56"/>
      <c r="B529" s="24"/>
      <c r="C529" s="24"/>
      <c r="D529" s="24"/>
      <c r="E529" s="24"/>
    </row>
    <row r="530" spans="1:5" ht="12.75">
      <c r="A530" s="56"/>
      <c r="B530" s="24"/>
      <c r="C530" s="24"/>
      <c r="D530" s="24"/>
      <c r="E530" s="24"/>
    </row>
    <row r="531" spans="1:5" ht="12.75">
      <c r="A531" s="56"/>
      <c r="B531" s="24"/>
      <c r="C531" s="24"/>
      <c r="D531" s="24"/>
      <c r="E531" s="24"/>
    </row>
    <row r="532" spans="1:5" ht="12.75">
      <c r="A532" s="56"/>
      <c r="B532" s="24"/>
      <c r="C532" s="24"/>
      <c r="D532" s="24"/>
      <c r="E532" s="24"/>
    </row>
    <row r="533" spans="1:5" ht="12.75">
      <c r="A533" s="56"/>
      <c r="B533" s="24"/>
      <c r="C533" s="24"/>
      <c r="D533" s="24"/>
      <c r="E533" s="24"/>
    </row>
    <row r="534" spans="1:5" ht="12.75">
      <c r="A534" s="56"/>
      <c r="B534" s="24"/>
      <c r="C534" s="24"/>
      <c r="D534" s="24"/>
      <c r="E534" s="24"/>
    </row>
    <row r="535" spans="1:5" ht="12.75">
      <c r="A535" s="56"/>
      <c r="B535" s="24"/>
      <c r="C535" s="24"/>
      <c r="D535" s="24"/>
      <c r="E535" s="24"/>
    </row>
    <row r="536" spans="1:5" ht="12.75">
      <c r="A536" s="56"/>
      <c r="B536" s="24"/>
      <c r="C536" s="24"/>
      <c r="D536" s="24"/>
      <c r="E536" s="24"/>
    </row>
    <row r="537" spans="1:5" ht="12.75">
      <c r="A537" s="56"/>
      <c r="B537" s="24"/>
      <c r="C537" s="24"/>
      <c r="D537" s="24"/>
      <c r="E537" s="24"/>
    </row>
    <row r="538" spans="1:5" ht="12.75">
      <c r="A538" s="56"/>
      <c r="B538" s="24"/>
      <c r="C538" s="24"/>
      <c r="D538" s="24"/>
      <c r="E538" s="24"/>
    </row>
    <row r="539" spans="1:5" ht="12.75">
      <c r="A539" s="56"/>
      <c r="B539" s="24"/>
      <c r="C539" s="24"/>
      <c r="D539" s="24"/>
      <c r="E539" s="24"/>
    </row>
    <row r="540" spans="1:5" ht="12.75">
      <c r="A540" s="56"/>
      <c r="B540" s="24"/>
      <c r="C540" s="24"/>
      <c r="D540" s="24"/>
      <c r="E540" s="24"/>
    </row>
    <row r="541" spans="1:5" ht="12.75">
      <c r="A541" s="56"/>
      <c r="B541" s="24"/>
      <c r="C541" s="24"/>
      <c r="D541" s="24"/>
      <c r="E541" s="24"/>
    </row>
    <row r="542" spans="1:5" ht="12.75">
      <c r="A542" s="56"/>
      <c r="B542" s="24"/>
      <c r="C542" s="24"/>
      <c r="D542" s="24"/>
      <c r="E542" s="24"/>
    </row>
    <row r="543" spans="1:5" ht="12.75">
      <c r="A543" s="56"/>
      <c r="B543" s="24"/>
      <c r="C543" s="24"/>
      <c r="D543" s="24"/>
      <c r="E543" s="24"/>
    </row>
    <row r="544" spans="1:5" ht="12.75">
      <c r="A544" s="56"/>
      <c r="B544" s="24"/>
      <c r="C544" s="24"/>
      <c r="D544" s="24"/>
      <c r="E544" s="24"/>
    </row>
    <row r="545" spans="1:5" ht="12.75">
      <c r="A545" s="56"/>
      <c r="B545" s="24"/>
      <c r="C545" s="24"/>
      <c r="D545" s="24"/>
      <c r="E545" s="24"/>
    </row>
    <row r="546" spans="1:5" ht="12.75">
      <c r="A546" s="56"/>
      <c r="B546" s="24"/>
      <c r="C546" s="24"/>
      <c r="D546" s="24"/>
      <c r="E546" s="24"/>
    </row>
    <row r="547" spans="1:5" ht="12.75">
      <c r="A547" s="56"/>
      <c r="B547" s="24"/>
      <c r="C547" s="24"/>
      <c r="D547" s="24"/>
      <c r="E547" s="24"/>
    </row>
    <row r="548" spans="1:5" ht="12.75">
      <c r="A548" s="56"/>
      <c r="B548" s="24"/>
      <c r="C548" s="24"/>
      <c r="D548" s="24"/>
      <c r="E548" s="24"/>
    </row>
    <row r="549" spans="1:5" ht="12.75">
      <c r="A549" s="56"/>
      <c r="B549" s="24"/>
      <c r="C549" s="24"/>
      <c r="D549" s="24"/>
      <c r="E549" s="24"/>
    </row>
    <row r="550" spans="1:5" ht="12.75">
      <c r="A550" s="56"/>
      <c r="B550" s="24"/>
      <c r="C550" s="24"/>
      <c r="D550" s="24"/>
      <c r="E550" s="24"/>
    </row>
    <row r="551" spans="1:5" ht="12.75">
      <c r="A551" s="56"/>
      <c r="B551" s="24"/>
      <c r="C551" s="24"/>
      <c r="D551" s="24"/>
      <c r="E551" s="24"/>
    </row>
    <row r="552" spans="1:5" ht="12.75">
      <c r="A552" s="56"/>
      <c r="B552" s="24"/>
      <c r="C552" s="24"/>
      <c r="D552" s="24"/>
      <c r="E552" s="24"/>
    </row>
    <row r="553" spans="1:5" ht="12.75">
      <c r="A553" s="56"/>
      <c r="B553" s="24"/>
      <c r="C553" s="24"/>
      <c r="D553" s="24"/>
      <c r="E553" s="24"/>
    </row>
    <row r="554" spans="1:5" ht="12.75">
      <c r="A554" s="56"/>
      <c r="B554" s="24"/>
      <c r="C554" s="24"/>
      <c r="D554" s="24"/>
      <c r="E554" s="24"/>
    </row>
    <row r="555" spans="1:5" ht="12.75">
      <c r="A555" s="56"/>
      <c r="B555" s="24"/>
      <c r="C555" s="24"/>
      <c r="D555" s="24"/>
      <c r="E555" s="24"/>
    </row>
    <row r="556" spans="1:5" ht="12.75">
      <c r="A556" s="56"/>
      <c r="B556" s="24"/>
      <c r="C556" s="24"/>
      <c r="D556" s="24"/>
      <c r="E556" s="24"/>
    </row>
    <row r="557" spans="1:5" ht="12.75">
      <c r="A557" s="56"/>
      <c r="B557" s="24"/>
      <c r="C557" s="24"/>
      <c r="D557" s="24"/>
      <c r="E557" s="24"/>
    </row>
    <row r="558" spans="1:5" ht="12.75">
      <c r="A558" s="56"/>
      <c r="B558" s="24"/>
      <c r="C558" s="24"/>
      <c r="D558" s="24"/>
      <c r="E558" s="24"/>
    </row>
    <row r="559" spans="1:5" ht="12.75">
      <c r="A559" s="56"/>
      <c r="B559" s="24"/>
      <c r="C559" s="24"/>
      <c r="D559" s="24"/>
      <c r="E559" s="24"/>
    </row>
    <row r="560" spans="1:5" ht="12.75">
      <c r="A560" s="56"/>
      <c r="B560" s="24"/>
      <c r="C560" s="24"/>
      <c r="D560" s="24"/>
      <c r="E560" s="24"/>
    </row>
    <row r="561" spans="1:5" ht="12.75">
      <c r="A561" s="56"/>
      <c r="B561" s="24"/>
      <c r="C561" s="24"/>
      <c r="D561" s="24"/>
      <c r="E561" s="24"/>
    </row>
    <row r="562" spans="1:5" ht="12.75">
      <c r="A562" s="56"/>
      <c r="B562" s="24"/>
      <c r="C562" s="24"/>
      <c r="D562" s="24"/>
      <c r="E562" s="24"/>
    </row>
    <row r="563" spans="1:5" ht="12.75">
      <c r="A563" s="56"/>
      <c r="B563" s="24"/>
      <c r="C563" s="24"/>
      <c r="D563" s="24"/>
      <c r="E563" s="24"/>
    </row>
    <row r="564" spans="1:5" ht="12.75">
      <c r="A564" s="56"/>
      <c r="B564" s="24"/>
      <c r="C564" s="24"/>
      <c r="D564" s="24"/>
      <c r="E564" s="24"/>
    </row>
    <row r="565" spans="1:5" ht="12.75">
      <c r="A565" s="56"/>
      <c r="B565" s="24"/>
      <c r="C565" s="24"/>
      <c r="D565" s="24"/>
      <c r="E565" s="24"/>
    </row>
    <row r="566" spans="1:5" ht="12.75">
      <c r="A566" s="56"/>
      <c r="B566" s="24"/>
      <c r="C566" s="24"/>
      <c r="D566" s="24"/>
      <c r="E566" s="24"/>
    </row>
    <row r="567" spans="1:5" ht="12.75">
      <c r="A567" s="56"/>
      <c r="B567" s="24"/>
      <c r="C567" s="24"/>
      <c r="D567" s="24"/>
      <c r="E567" s="24"/>
    </row>
    <row r="568" spans="1:5" ht="12.75">
      <c r="A568" s="56"/>
      <c r="B568" s="24"/>
      <c r="C568" s="24"/>
      <c r="D568" s="24"/>
      <c r="E568" s="24"/>
    </row>
    <row r="569" spans="1:5" ht="12.75">
      <c r="A569" s="56"/>
      <c r="B569" s="24"/>
      <c r="C569" s="24"/>
      <c r="D569" s="24"/>
      <c r="E569" s="24"/>
    </row>
    <row r="570" spans="1:5" ht="12.75">
      <c r="A570" s="56"/>
      <c r="B570" s="24"/>
      <c r="C570" s="24"/>
      <c r="D570" s="24"/>
      <c r="E570" s="24"/>
    </row>
    <row r="571" spans="1:5" ht="12.75">
      <c r="A571" s="56"/>
      <c r="B571" s="24"/>
      <c r="C571" s="24"/>
      <c r="D571" s="24"/>
      <c r="E571" s="24"/>
    </row>
    <row r="572" spans="1:5" ht="12.75">
      <c r="A572" s="56"/>
      <c r="B572" s="24"/>
      <c r="C572" s="24"/>
      <c r="D572" s="24"/>
      <c r="E572" s="24"/>
    </row>
    <row r="573" spans="1:5" ht="12.75">
      <c r="A573" s="56"/>
      <c r="B573" s="24"/>
      <c r="C573" s="24"/>
      <c r="D573" s="24"/>
      <c r="E573" s="24"/>
    </row>
    <row r="574" spans="1:5" ht="12.75">
      <c r="A574" s="56"/>
      <c r="B574" s="24"/>
      <c r="C574" s="24"/>
      <c r="D574" s="24"/>
      <c r="E574" s="24"/>
    </row>
    <row r="575" spans="1:5" ht="12.75">
      <c r="A575" s="56"/>
      <c r="B575" s="24"/>
      <c r="C575" s="24"/>
      <c r="D575" s="24"/>
      <c r="E575" s="24"/>
    </row>
    <row r="576" spans="1:5" ht="12.75">
      <c r="A576" s="56"/>
      <c r="B576" s="24"/>
      <c r="C576" s="24"/>
      <c r="D576" s="24"/>
      <c r="E576" s="24"/>
    </row>
    <row r="577" spans="1:5" ht="12.75">
      <c r="A577" s="56"/>
      <c r="B577" s="24"/>
      <c r="C577" s="24"/>
      <c r="D577" s="24"/>
      <c r="E577" s="24"/>
    </row>
    <row r="578" spans="1:5" ht="12.75">
      <c r="A578" s="56"/>
      <c r="B578" s="24"/>
      <c r="C578" s="24"/>
      <c r="D578" s="24"/>
      <c r="E578" s="24"/>
    </row>
    <row r="579" spans="1:5" ht="12.75">
      <c r="A579" s="56"/>
      <c r="B579" s="24"/>
      <c r="C579" s="24"/>
      <c r="D579" s="24"/>
      <c r="E579" s="24"/>
    </row>
    <row r="580" spans="1:5" ht="12.75">
      <c r="A580" s="56"/>
      <c r="B580" s="24"/>
      <c r="C580" s="24"/>
      <c r="D580" s="24"/>
      <c r="E580" s="24"/>
    </row>
    <row r="581" spans="1:5" ht="12.75">
      <c r="A581" s="56"/>
      <c r="B581" s="24"/>
      <c r="C581" s="24"/>
      <c r="D581" s="24"/>
      <c r="E581" s="24"/>
    </row>
    <row r="582" spans="1:5" ht="12.75">
      <c r="A582" s="56"/>
      <c r="B582" s="24"/>
      <c r="C582" s="24"/>
      <c r="D582" s="24"/>
      <c r="E582" s="24"/>
    </row>
    <row r="583" spans="1:5" ht="12.75">
      <c r="A583" s="56"/>
      <c r="B583" s="24"/>
      <c r="C583" s="24"/>
      <c r="D583" s="24"/>
      <c r="E583" s="24"/>
    </row>
    <row r="584" spans="1:5" ht="12.75">
      <c r="A584" s="56"/>
      <c r="B584" s="24"/>
      <c r="C584" s="24"/>
      <c r="D584" s="24"/>
      <c r="E584" s="24"/>
    </row>
    <row r="585" spans="1:5" ht="12.75">
      <c r="A585" s="56"/>
      <c r="B585" s="24"/>
      <c r="C585" s="24"/>
      <c r="D585" s="24"/>
      <c r="E585" s="24"/>
    </row>
    <row r="586" spans="1:5" ht="12.75">
      <c r="A586" s="56"/>
      <c r="B586" s="24"/>
      <c r="C586" s="24"/>
      <c r="D586" s="24"/>
      <c r="E586" s="24"/>
    </row>
    <row r="587" spans="1:5" ht="12.75">
      <c r="A587" s="56"/>
      <c r="B587" s="24"/>
      <c r="C587" s="24"/>
      <c r="D587" s="24"/>
      <c r="E587" s="24"/>
    </row>
    <row r="588" spans="1:5" ht="12.75">
      <c r="A588" s="56"/>
      <c r="B588" s="24"/>
      <c r="C588" s="24"/>
      <c r="D588" s="24"/>
      <c r="E588" s="24"/>
    </row>
    <row r="589" spans="1:5" ht="12.75">
      <c r="A589" s="56"/>
      <c r="B589" s="24"/>
      <c r="C589" s="24"/>
      <c r="D589" s="24"/>
      <c r="E589" s="24"/>
    </row>
    <row r="590" spans="1:5" ht="12.75">
      <c r="A590" s="56"/>
      <c r="B590" s="24"/>
      <c r="C590" s="24"/>
      <c r="D590" s="24"/>
      <c r="E590" s="24"/>
    </row>
    <row r="591" spans="1:5" ht="12.75">
      <c r="A591" s="56"/>
      <c r="B591" s="24"/>
      <c r="C591" s="24"/>
      <c r="D591" s="24"/>
      <c r="E591" s="24"/>
    </row>
    <row r="592" spans="1:5" ht="12.75">
      <c r="A592" s="56"/>
      <c r="B592" s="24"/>
      <c r="C592" s="24"/>
      <c r="D592" s="24"/>
      <c r="E592" s="24"/>
    </row>
    <row r="593" spans="1:5" ht="12.75">
      <c r="A593" s="56"/>
      <c r="B593" s="24"/>
      <c r="C593" s="24"/>
      <c r="D593" s="24"/>
      <c r="E593" s="24"/>
    </row>
    <row r="594" spans="1:5" ht="12.75">
      <c r="A594" s="56"/>
      <c r="B594" s="24"/>
      <c r="C594" s="24"/>
      <c r="D594" s="24"/>
      <c r="E594" s="24"/>
    </row>
    <row r="595" spans="1:5" ht="12.75">
      <c r="A595" s="56"/>
      <c r="B595" s="24"/>
      <c r="C595" s="24"/>
      <c r="D595" s="24"/>
      <c r="E595" s="24"/>
    </row>
    <row r="596" spans="1:5" ht="12.75">
      <c r="A596" s="56"/>
      <c r="B596" s="24"/>
      <c r="C596" s="24"/>
      <c r="D596" s="24"/>
      <c r="E596" s="24"/>
    </row>
    <row r="597" spans="1:5" ht="12.75">
      <c r="A597" s="56"/>
      <c r="B597" s="24"/>
      <c r="C597" s="24"/>
      <c r="D597" s="24"/>
      <c r="E597" s="24"/>
    </row>
    <row r="598" spans="1:5" ht="12.75">
      <c r="A598" s="56"/>
      <c r="B598" s="24"/>
      <c r="C598" s="24"/>
      <c r="D598" s="24"/>
      <c r="E598" s="24"/>
    </row>
    <row r="599" spans="1:5" ht="12.75">
      <c r="A599" s="56"/>
      <c r="B599" s="24"/>
      <c r="C599" s="24"/>
      <c r="D599" s="24"/>
      <c r="E599" s="24"/>
    </row>
    <row r="600" spans="1:5" ht="12.75">
      <c r="A600" s="56"/>
      <c r="B600" s="24"/>
      <c r="C600" s="24"/>
      <c r="D600" s="24"/>
      <c r="E600" s="24"/>
    </row>
    <row r="601" spans="1:5" ht="12.75">
      <c r="A601" s="56"/>
      <c r="B601" s="24"/>
      <c r="C601" s="24"/>
      <c r="D601" s="24"/>
      <c r="E601" s="24"/>
    </row>
    <row r="602" spans="1:5" ht="12.75">
      <c r="A602" s="56"/>
      <c r="B602" s="24"/>
      <c r="C602" s="24"/>
      <c r="D602" s="24"/>
      <c r="E602" s="24"/>
    </row>
    <row r="603" spans="1:5" ht="12.75">
      <c r="A603" s="56"/>
      <c r="B603" s="24"/>
      <c r="C603" s="24"/>
      <c r="D603" s="24"/>
      <c r="E603" s="24"/>
    </row>
    <row r="604" spans="1:5" ht="12.75">
      <c r="A604" s="56"/>
      <c r="B604" s="24"/>
      <c r="C604" s="24"/>
      <c r="D604" s="24"/>
      <c r="E604" s="24"/>
    </row>
    <row r="605" spans="1:5" ht="12.75">
      <c r="A605" s="56"/>
      <c r="B605" s="24"/>
      <c r="C605" s="24"/>
      <c r="D605" s="24"/>
      <c r="E605" s="24"/>
    </row>
    <row r="606" spans="1:5" ht="12.75">
      <c r="A606" s="56"/>
      <c r="B606" s="24"/>
      <c r="C606" s="24"/>
      <c r="D606" s="24"/>
      <c r="E606" s="24"/>
    </row>
    <row r="607" spans="1:5" ht="12.75">
      <c r="A607" s="56"/>
      <c r="B607" s="24"/>
      <c r="C607" s="24"/>
      <c r="D607" s="24"/>
      <c r="E607" s="24"/>
    </row>
    <row r="608" spans="1:5" ht="12.75">
      <c r="A608" s="56"/>
      <c r="B608" s="24"/>
      <c r="C608" s="24"/>
      <c r="D608" s="24"/>
      <c r="E608" s="24"/>
    </row>
    <row r="609" spans="1:5" ht="12.75">
      <c r="A609" s="56"/>
      <c r="B609" s="24"/>
      <c r="C609" s="24"/>
      <c r="D609" s="24"/>
      <c r="E609" s="24"/>
    </row>
    <row r="610" spans="1:5" ht="12.75">
      <c r="A610" s="56"/>
      <c r="B610" s="24"/>
      <c r="C610" s="24"/>
      <c r="D610" s="24"/>
      <c r="E610" s="24"/>
    </row>
    <row r="611" spans="1:5" ht="12.75">
      <c r="A611" s="56"/>
      <c r="B611" s="24"/>
      <c r="C611" s="24"/>
      <c r="D611" s="24"/>
      <c r="E611" s="24"/>
    </row>
    <row r="612" spans="1:5" ht="12.75">
      <c r="A612" s="56"/>
      <c r="B612" s="24"/>
      <c r="C612" s="24"/>
      <c r="D612" s="24"/>
      <c r="E612" s="24"/>
    </row>
    <row r="613" spans="1:5" ht="12.75">
      <c r="A613" s="56"/>
      <c r="B613" s="24"/>
      <c r="C613" s="24"/>
      <c r="D613" s="24"/>
      <c r="E613" s="24"/>
    </row>
    <row r="614" spans="1:5" ht="12.75">
      <c r="A614" s="56"/>
      <c r="B614" s="24"/>
      <c r="C614" s="24"/>
      <c r="D614" s="24"/>
      <c r="E614" s="24"/>
    </row>
    <row r="615" spans="1:5" ht="12.75">
      <c r="A615" s="56"/>
      <c r="B615" s="24"/>
      <c r="C615" s="24"/>
      <c r="D615" s="24"/>
      <c r="E615" s="24"/>
    </row>
    <row r="616" spans="1:5" ht="12.75">
      <c r="A616" s="56"/>
      <c r="B616" s="24"/>
      <c r="C616" s="24"/>
      <c r="D616" s="24"/>
      <c r="E616" s="24"/>
    </row>
    <row r="617" spans="1:5" ht="12.75">
      <c r="A617" s="56"/>
      <c r="B617" s="24"/>
      <c r="C617" s="24"/>
      <c r="D617" s="24"/>
      <c r="E617" s="24"/>
    </row>
    <row r="618" spans="1:5" ht="12.75">
      <c r="A618" s="56"/>
      <c r="B618" s="24"/>
      <c r="C618" s="24"/>
      <c r="D618" s="24"/>
      <c r="E618" s="24"/>
    </row>
    <row r="619" spans="1:5" ht="12.75">
      <c r="A619" s="56"/>
      <c r="B619" s="24"/>
      <c r="C619" s="24"/>
      <c r="D619" s="24"/>
      <c r="E619" s="24"/>
    </row>
    <row r="620" spans="1:5" ht="12.75">
      <c r="A620" s="56"/>
      <c r="B620" s="24"/>
      <c r="C620" s="24"/>
      <c r="D620" s="24"/>
      <c r="E620" s="24"/>
    </row>
    <row r="621" spans="1:5" ht="12.75">
      <c r="A621" s="56"/>
      <c r="B621" s="24"/>
      <c r="C621" s="24"/>
      <c r="D621" s="24"/>
      <c r="E621" s="24"/>
    </row>
    <row r="622" spans="1:5" ht="12.75">
      <c r="A622" s="56"/>
      <c r="B622" s="24"/>
      <c r="C622" s="24"/>
      <c r="D622" s="24"/>
      <c r="E622" s="24"/>
    </row>
    <row r="623" spans="1:5" ht="12.75">
      <c r="A623" s="56"/>
      <c r="B623" s="24"/>
      <c r="C623" s="24"/>
      <c r="D623" s="24"/>
      <c r="E623" s="24"/>
    </row>
    <row r="624" spans="1:5" ht="12.75">
      <c r="A624" s="56"/>
      <c r="B624" s="24"/>
      <c r="C624" s="24"/>
      <c r="D624" s="24"/>
      <c r="E624" s="24"/>
    </row>
    <row r="625" spans="1:5" ht="12.75">
      <c r="A625" s="56"/>
      <c r="B625" s="24"/>
      <c r="C625" s="24"/>
      <c r="D625" s="24"/>
      <c r="E625" s="24"/>
    </row>
    <row r="626" spans="1:5" ht="12.75">
      <c r="A626" s="56"/>
      <c r="B626" s="24"/>
      <c r="C626" s="24"/>
      <c r="D626" s="24"/>
      <c r="E626" s="24"/>
    </row>
    <row r="627" spans="1:5" ht="12.75">
      <c r="A627" s="56"/>
      <c r="B627" s="24"/>
      <c r="C627" s="24"/>
      <c r="D627" s="24"/>
      <c r="E627" s="24"/>
    </row>
    <row r="628" spans="1:5" ht="12.75">
      <c r="A628" s="56"/>
      <c r="B628" s="24"/>
      <c r="C628" s="24"/>
      <c r="D628" s="24"/>
      <c r="E628" s="24"/>
    </row>
    <row r="629" spans="1:5" ht="12.75">
      <c r="A629" s="56"/>
      <c r="B629" s="24"/>
      <c r="C629" s="24"/>
      <c r="D629" s="24"/>
      <c r="E629" s="24"/>
    </row>
    <row r="630" spans="1:5" ht="12.75">
      <c r="A630" s="56"/>
      <c r="B630" s="24"/>
      <c r="C630" s="24"/>
      <c r="D630" s="24"/>
      <c r="E630" s="24"/>
    </row>
    <row r="631" spans="1:5" ht="12.75">
      <c r="A631" s="56"/>
      <c r="B631" s="24"/>
      <c r="C631" s="24"/>
      <c r="D631" s="24"/>
      <c r="E631" s="24"/>
    </row>
    <row r="632" spans="1:5" ht="12.75">
      <c r="A632" s="56"/>
      <c r="B632" s="24"/>
      <c r="C632" s="24"/>
      <c r="D632" s="24"/>
      <c r="E632" s="24"/>
    </row>
    <row r="633" spans="1:5" ht="12.75">
      <c r="A633" s="56"/>
      <c r="B633" s="24"/>
      <c r="C633" s="24"/>
      <c r="D633" s="24"/>
      <c r="E633" s="24"/>
    </row>
    <row r="634" spans="1:5" ht="12.75">
      <c r="A634" s="56"/>
      <c r="B634" s="24"/>
      <c r="C634" s="24"/>
      <c r="D634" s="24"/>
      <c r="E634" s="24"/>
    </row>
    <row r="635" spans="1:5" ht="12.75">
      <c r="A635" s="56"/>
      <c r="B635" s="24"/>
      <c r="C635" s="24"/>
      <c r="D635" s="24"/>
      <c r="E635" s="24"/>
    </row>
    <row r="636" spans="1:5" ht="12.75">
      <c r="A636" s="56"/>
      <c r="B636" s="24"/>
      <c r="C636" s="24"/>
      <c r="D636" s="24"/>
      <c r="E636" s="24"/>
    </row>
    <row r="637" spans="1:5" ht="12.75">
      <c r="A637" s="56"/>
      <c r="B637" s="24"/>
      <c r="C637" s="24"/>
      <c r="D637" s="24"/>
      <c r="E637" s="24"/>
    </row>
    <row r="638" spans="1:5" ht="12.75">
      <c r="A638" s="56"/>
      <c r="B638" s="24"/>
      <c r="C638" s="24"/>
      <c r="D638" s="24"/>
      <c r="E638" s="24"/>
    </row>
    <row r="639" spans="1:5" ht="12.75">
      <c r="A639" s="56"/>
      <c r="B639" s="24"/>
      <c r="C639" s="24"/>
      <c r="D639" s="24"/>
      <c r="E639" s="24"/>
    </row>
  </sheetData>
  <sheetProtection/>
  <mergeCells count="8">
    <mergeCell ref="C8:E8"/>
    <mergeCell ref="B1:E1"/>
    <mergeCell ref="B3:E3"/>
    <mergeCell ref="B4:E4"/>
    <mergeCell ref="B5:E5"/>
    <mergeCell ref="A6:E6"/>
    <mergeCell ref="A7:E7"/>
    <mergeCell ref="B2:E2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1</cp:lastModifiedBy>
  <cp:lastPrinted>2019-10-23T07:11:52Z</cp:lastPrinted>
  <dcterms:created xsi:type="dcterms:W3CDTF">2008-04-18T10:47:21Z</dcterms:created>
  <dcterms:modified xsi:type="dcterms:W3CDTF">2020-06-01T06:55:26Z</dcterms:modified>
  <cp:category/>
  <cp:version/>
  <cp:contentType/>
  <cp:contentStatus/>
</cp:coreProperties>
</file>