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Дума 30 окт 20\"/>
    </mc:Choice>
  </mc:AlternateContent>
  <bookViews>
    <workbookView xWindow="0" yWindow="0" windowWidth="19200" windowHeight="11595"/>
  </bookViews>
  <sheets>
    <sheet name="Райбюд. " sheetId="1" r:id="rId1"/>
  </sheets>
  <definedNames>
    <definedName name="_xlnm.Print_Area" localSheetId="0">'Райбюд. '!$A$1:$E$185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184" i="1" l="1"/>
  <c r="D183" i="1"/>
  <c r="E183" i="1" s="1"/>
  <c r="C183" i="1"/>
  <c r="C182" i="1" s="1"/>
  <c r="D182" i="1"/>
  <c r="E181" i="1"/>
  <c r="E180" i="1"/>
  <c r="E179" i="1"/>
  <c r="D179" i="1"/>
  <c r="C179" i="1"/>
  <c r="E178" i="1"/>
  <c r="E177" i="1"/>
  <c r="D177" i="1"/>
  <c r="C177" i="1"/>
  <c r="E176" i="1"/>
  <c r="E175" i="1"/>
  <c r="D175" i="1"/>
  <c r="C175" i="1"/>
  <c r="E174" i="1"/>
  <c r="E173" i="1"/>
  <c r="D173" i="1"/>
  <c r="D172" i="1" s="1"/>
  <c r="E172" i="1" s="1"/>
  <c r="C173" i="1"/>
  <c r="C172" i="1" s="1"/>
  <c r="E171" i="1"/>
  <c r="D170" i="1"/>
  <c r="C170" i="1"/>
  <c r="E169" i="1"/>
  <c r="D168" i="1"/>
  <c r="E168" i="1" s="1"/>
  <c r="C168" i="1"/>
  <c r="E167" i="1"/>
  <c r="D166" i="1"/>
  <c r="C166" i="1"/>
  <c r="E165" i="1"/>
  <c r="E164" i="1"/>
  <c r="D163" i="1"/>
  <c r="E163" i="1" s="1"/>
  <c r="C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D149" i="1"/>
  <c r="E149" i="1" s="1"/>
  <c r="C149" i="1"/>
  <c r="E148" i="1"/>
  <c r="D147" i="1"/>
  <c r="D146" i="1" s="1"/>
  <c r="C147" i="1"/>
  <c r="E145" i="1"/>
  <c r="E144" i="1"/>
  <c r="E143" i="1"/>
  <c r="E142" i="1"/>
  <c r="E141" i="1"/>
  <c r="E140" i="1"/>
  <c r="E139" i="1"/>
  <c r="E138" i="1"/>
  <c r="E137" i="1"/>
  <c r="E136" i="1"/>
  <c r="D135" i="1"/>
  <c r="E135" i="1" s="1"/>
  <c r="C135" i="1"/>
  <c r="E134" i="1"/>
  <c r="E133" i="1"/>
  <c r="E132" i="1"/>
  <c r="E131" i="1"/>
  <c r="D130" i="1"/>
  <c r="E130" i="1" s="1"/>
  <c r="C130" i="1"/>
  <c r="E129" i="1"/>
  <c r="E128" i="1"/>
  <c r="E127" i="1"/>
  <c r="D127" i="1"/>
  <c r="C127" i="1"/>
  <c r="E126" i="1"/>
  <c r="E125" i="1"/>
  <c r="D125" i="1"/>
  <c r="C125" i="1"/>
  <c r="E124" i="1"/>
  <c r="E123" i="1"/>
  <c r="D123" i="1"/>
  <c r="C123" i="1"/>
  <c r="E122" i="1"/>
  <c r="E121" i="1"/>
  <c r="D121" i="1"/>
  <c r="C121" i="1"/>
  <c r="E120" i="1"/>
  <c r="E119" i="1"/>
  <c r="D119" i="1"/>
  <c r="C119" i="1"/>
  <c r="E118" i="1"/>
  <c r="E117" i="1"/>
  <c r="D117" i="1"/>
  <c r="C117" i="1"/>
  <c r="C116" i="1"/>
  <c r="E115" i="1"/>
  <c r="E114" i="1"/>
  <c r="E113" i="1"/>
  <c r="E112" i="1"/>
  <c r="D112" i="1"/>
  <c r="C112" i="1"/>
  <c r="D111" i="1"/>
  <c r="C111" i="1"/>
  <c r="E108" i="1"/>
  <c r="D107" i="1"/>
  <c r="E107" i="1" s="1"/>
  <c r="C107" i="1"/>
  <c r="E106" i="1"/>
  <c r="E105" i="1"/>
  <c r="E104" i="1"/>
  <c r="E103" i="1"/>
  <c r="E102" i="1"/>
  <c r="E101" i="1"/>
  <c r="D100" i="1"/>
  <c r="E100" i="1" s="1"/>
  <c r="C100" i="1"/>
  <c r="E99" i="1"/>
  <c r="D98" i="1"/>
  <c r="C98" i="1"/>
  <c r="C97" i="1" s="1"/>
  <c r="E96" i="1"/>
  <c r="D95" i="1"/>
  <c r="C95" i="1"/>
  <c r="C94" i="1" s="1"/>
  <c r="E93" i="1"/>
  <c r="E92" i="1"/>
  <c r="D91" i="1"/>
  <c r="E91" i="1" s="1"/>
  <c r="C91" i="1"/>
  <c r="E90" i="1"/>
  <c r="D89" i="1"/>
  <c r="C89" i="1"/>
  <c r="E88" i="1"/>
  <c r="D87" i="1"/>
  <c r="C87" i="1"/>
  <c r="E86" i="1"/>
  <c r="E85" i="1"/>
  <c r="D84" i="1"/>
  <c r="C84" i="1"/>
  <c r="E83" i="1"/>
  <c r="D82" i="1"/>
  <c r="C82" i="1"/>
  <c r="E81" i="1"/>
  <c r="E80" i="1"/>
  <c r="D79" i="1"/>
  <c r="E79" i="1" s="1"/>
  <c r="C79" i="1"/>
  <c r="E78" i="1"/>
  <c r="E77" i="1"/>
  <c r="E76" i="1"/>
  <c r="D75" i="1"/>
  <c r="C75" i="1"/>
  <c r="E75" i="1" s="1"/>
  <c r="E74" i="1"/>
  <c r="D73" i="1"/>
  <c r="C73" i="1"/>
  <c r="E73" i="1" s="1"/>
  <c r="E72" i="1"/>
  <c r="E71" i="1"/>
  <c r="D70" i="1"/>
  <c r="C70" i="1"/>
  <c r="C69" i="1"/>
  <c r="E67" i="1"/>
  <c r="D66" i="1"/>
  <c r="C66" i="1"/>
  <c r="C63" i="1" s="1"/>
  <c r="E65" i="1"/>
  <c r="D64" i="1"/>
  <c r="E64" i="1" s="1"/>
  <c r="C64" i="1"/>
  <c r="E62" i="1"/>
  <c r="D61" i="1"/>
  <c r="C61" i="1"/>
  <c r="C60" i="1" s="1"/>
  <c r="D60" i="1"/>
  <c r="E60" i="1" s="1"/>
  <c r="D59" i="1"/>
  <c r="C59" i="1"/>
  <c r="E58" i="1"/>
  <c r="E57" i="1"/>
  <c r="D56" i="1"/>
  <c r="E56" i="1" s="1"/>
  <c r="C56" i="1"/>
  <c r="E55" i="1"/>
  <c r="D54" i="1"/>
  <c r="E54" i="1" s="1"/>
  <c r="C54" i="1"/>
  <c r="C53" i="1" s="1"/>
  <c r="E52" i="1"/>
  <c r="D51" i="1"/>
  <c r="C51" i="1"/>
  <c r="E50" i="1"/>
  <c r="C49" i="1"/>
  <c r="C44" i="1" s="1"/>
  <c r="C43" i="1" s="1"/>
  <c r="E48" i="1"/>
  <c r="D47" i="1"/>
  <c r="C47" i="1"/>
  <c r="E46" i="1"/>
  <c r="D45" i="1"/>
  <c r="E45" i="1" s="1"/>
  <c r="C45" i="1"/>
  <c r="E41" i="1"/>
  <c r="D40" i="1"/>
  <c r="C40" i="1"/>
  <c r="D39" i="1"/>
  <c r="E38" i="1"/>
  <c r="D37" i="1"/>
  <c r="E37" i="1" s="1"/>
  <c r="C37" i="1"/>
  <c r="E36" i="1"/>
  <c r="D35" i="1"/>
  <c r="E35" i="1" s="1"/>
  <c r="C35" i="1"/>
  <c r="E33" i="1"/>
  <c r="D32" i="1"/>
  <c r="C32" i="1"/>
  <c r="E31" i="1"/>
  <c r="E30" i="1"/>
  <c r="D29" i="1"/>
  <c r="C29" i="1"/>
  <c r="E29" i="1" s="1"/>
  <c r="E28" i="1"/>
  <c r="D27" i="1"/>
  <c r="C27" i="1"/>
  <c r="E27" i="1" s="1"/>
  <c r="D26" i="1"/>
  <c r="E24" i="1"/>
  <c r="E23" i="1"/>
  <c r="E22" i="1"/>
  <c r="E21" i="1"/>
  <c r="D20" i="1"/>
  <c r="E20" i="1" s="1"/>
  <c r="C20" i="1"/>
  <c r="E19" i="1"/>
  <c r="E18" i="1"/>
  <c r="E17" i="1"/>
  <c r="E16" i="1"/>
  <c r="D15" i="1"/>
  <c r="D14" i="1" s="1"/>
  <c r="C15" i="1"/>
  <c r="E15" i="1" s="1"/>
  <c r="E49" i="1" l="1"/>
  <c r="E89" i="1"/>
  <c r="E95" i="1"/>
  <c r="E98" i="1"/>
  <c r="E111" i="1"/>
  <c r="D116" i="1"/>
  <c r="E116" i="1" s="1"/>
  <c r="E147" i="1"/>
  <c r="E166" i="1"/>
  <c r="C68" i="1"/>
  <c r="E40" i="1"/>
  <c r="E47" i="1"/>
  <c r="E59" i="1"/>
  <c r="E66" i="1"/>
  <c r="E70" i="1"/>
  <c r="E84" i="1"/>
  <c r="E87" i="1"/>
  <c r="E32" i="1"/>
  <c r="E51" i="1"/>
  <c r="E61" i="1"/>
  <c r="E82" i="1"/>
  <c r="D94" i="1"/>
  <c r="E94" i="1" s="1"/>
  <c r="C146" i="1"/>
  <c r="C110" i="1" s="1"/>
  <c r="C109" i="1" s="1"/>
  <c r="E170" i="1"/>
  <c r="C42" i="1"/>
  <c r="E146" i="1"/>
  <c r="E14" i="1"/>
  <c r="E182" i="1"/>
  <c r="C14" i="1"/>
  <c r="C26" i="1"/>
  <c r="C25" i="1" s="1"/>
  <c r="C39" i="1"/>
  <c r="E39" i="1" s="1"/>
  <c r="D53" i="1"/>
  <c r="E53" i="1" s="1"/>
  <c r="D69" i="1"/>
  <c r="D97" i="1"/>
  <c r="E97" i="1" s="1"/>
  <c r="D13" i="1"/>
  <c r="D25" i="1"/>
  <c r="D44" i="1"/>
  <c r="D63" i="1"/>
  <c r="E63" i="1" s="1"/>
  <c r="D110" i="1" l="1"/>
  <c r="E26" i="1"/>
  <c r="E44" i="1"/>
  <c r="D43" i="1"/>
  <c r="E25" i="1"/>
  <c r="E69" i="1"/>
  <c r="D68" i="1"/>
  <c r="E68" i="1" s="1"/>
  <c r="C13" i="1"/>
  <c r="C12" i="1" s="1"/>
  <c r="C185" i="1" s="1"/>
  <c r="E110" i="1" l="1"/>
  <c r="D109" i="1"/>
  <c r="E109" i="1" s="1"/>
  <c r="E13" i="1"/>
  <c r="E43" i="1"/>
  <c r="D42" i="1"/>
  <c r="E42" i="1" l="1"/>
  <c r="D12" i="1"/>
  <c r="D185" i="1" l="1"/>
  <c r="E185" i="1" s="1"/>
  <c r="E12" i="1"/>
</calcChain>
</file>

<file path=xl/sharedStrings.xml><?xml version="1.0" encoding="utf-8"?>
<sst xmlns="http://schemas.openxmlformats.org/spreadsheetml/2006/main" count="358" uniqueCount="324">
  <si>
    <t>УТВЕРЖДЕНО:</t>
  </si>
  <si>
    <t>постановлением  главы администрации</t>
  </si>
  <si>
    <t>Алексеевского муниципального района</t>
  </si>
  <si>
    <t>от__________2020 г. №____</t>
  </si>
  <si>
    <t xml:space="preserve">Исполнение бюджета Алексеевского муниципального района  </t>
  </si>
  <si>
    <t>на 01.10.2020 года</t>
  </si>
  <si>
    <t>(тыс. руб.)</t>
  </si>
  <si>
    <t>Наименование показателей</t>
  </si>
  <si>
    <t xml:space="preserve">Коды по бюджетной классификации </t>
  </si>
  <si>
    <t>Утверждено бюджетом на 2020 год</t>
  </si>
  <si>
    <t>Отчет на 01.10.2020 г.</t>
  </si>
  <si>
    <t>% исполнения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</si>
  <si>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</si>
  <si>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</si>
  <si>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</si>
  <si>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</si>
  <si>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</si>
  <si>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</si>
  <si>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</si>
  <si>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</si>
  <si>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</si>
  <si>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</si>
  <si>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</si>
  <si>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</si>
  <si>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</si>
  <si>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</si>
  <si>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</si>
  <si>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</si>
  <si>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</si>
  <si>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</si>
  <si>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</si>
  <si>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</si>
  <si>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</si>
  <si>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</si>
  <si>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</si>
  <si>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</si>
  <si>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</si>
  <si>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</si>
  <si>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</si>
  <si>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</si>
  <si>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</si>
  <si>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</si>
  <si>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000 1 05 01010 01 0000 110</t>
  </si>
  <si>
    <t>182 1 05 01011 01 0000 110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</si>
  <si>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</si>
  <si>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</si>
  <si>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</si>
  <si>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</si>
  <si>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</si>
  <si>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</si>
  <si>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</si>
  <si>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</si>
  <si>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</si>
  <si>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</si>
  <si>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</si>
  <si>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</si>
  <si>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</si>
  <si>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</si>
  <si>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</si>
  <si>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</si>
  <si>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</si>
  <si>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</si>
  <si>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</si>
  <si>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</si>
  <si>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</si>
  <si>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</si>
  <si>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</si>
  <si>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</si>
  <si>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</si>
  <si>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</si>
  <si>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</si>
  <si>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</si>
  <si>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</si>
  <si>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</si>
  <si>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</si>
  <si>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</si>
  <si>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</si>
  <si>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</si>
  <si>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</si>
  <si>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</si>
  <si>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</si>
  <si>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</si>
  <si>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</si>
  <si>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</si>
  <si>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</si>
  <si>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</si>
  <si>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</si>
  <si>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</si>
  <si>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</si>
  <si>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</si>
  <si>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</si>
  <si>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</si>
  <si>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</si>
  <si>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</si>
  <si>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</si>
  <si>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размещение отходов производства и потребления</t>
  </si>
  <si>
    <t>000 1 12 01040 00 0000 120</t>
  </si>
  <si>
    <t xml:space="preserve">Плата за размещение отходов производства </t>
  </si>
  <si>
    <t>048 1 12 01041 01 0000 120</t>
  </si>
  <si>
    <t>Плата за размещение твердых коммунальных отходов</t>
  </si>
  <si>
    <t>048 1 12 01042 01 0000 120</t>
  </si>
  <si>
    <t xml:space="preserve">Прочие доходы от оказания платных услуг и компенсации затрат государства </t>
  </si>
  <si>
    <t>000 1 13 00000 00 0000 130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</si>
  <si>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</si>
  <si>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</si>
  <si>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</si>
  <si>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</si>
  <si>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от компенсации затрат бюджетов муниципальных районов </t>
  </si>
  <si>
    <t>902 1 13 02995 05 0000 130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</si>
  <si>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</si>
  <si>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</si>
  <si>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</si>
  <si>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</si>
  <si>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</si>
  <si>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</si>
  <si>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</si>
  <si>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</si>
  <si>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</si>
  <si>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</si>
  <si>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</si>
  <si>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</si>
  <si>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</si>
  <si>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</si>
  <si>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</si>
  <si>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</si>
  <si>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</si>
  <si>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803 1 16 01053 01 0000 140</t>
  </si>
  <si>
    <t>902 1 16 01053 01 0000 140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</si>
  <si>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</si>
  <si>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</si>
  <si>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</si>
  <si>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</si>
  <si>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</si>
  <si>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</si>
  <si>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</si>
  <si>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</si>
  <si>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</si>
  <si>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</si>
  <si>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</si>
  <si>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</si>
  <si>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</si>
  <si>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</si>
  <si>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</si>
  <si>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</si>
  <si>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</si>
  <si>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</si>
  <si>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</si>
  <si>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</si>
  <si>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</si>
  <si>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</si>
  <si>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</si>
  <si>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</si>
  <si>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</si>
  <si>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</si>
  <si>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</si>
  <si>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</si>
  <si>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</si>
  <si>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</si>
  <si>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</si>
  <si>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803 1 16 01153 01 0000 140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</si>
  <si>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</si>
  <si>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</si>
  <si>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</si>
  <si>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</si>
  <si>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</si>
  <si>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</si>
  <si>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</si>
  <si>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</si>
  <si>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902 1 16 01203 01 0000 140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</si>
  <si>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</si>
  <si>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</si>
  <si>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</si>
  <si>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</si>
  <si>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</si>
  <si>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188 1 16 07090 05 0000 140</t>
  </si>
  <si>
    <t>Платежи в целях возмещения причиненного ущерба (убытка)</t>
  </si>
  <si>
    <t>000 1 16 10000 00 0000 140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</si>
  <si>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rgb="FF000000"/>
        <rFont val="Times New Roman"/>
        <family val="1"/>
        <charset val="204"/>
      </rPr>
      <t>м имущества, закрепленного за муниципальными бюджетными (автономными) учреждениями, унитарными предприятиями)</t>
    </r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</si>
  <si>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</si>
  <si>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</si>
  <si>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902 1 16 10031 05 0000 140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</si>
  <si>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</si>
  <si>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</si>
  <si>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</si>
  <si>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076 1 16 10123 01 0000 140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</si>
  <si>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</si>
  <si>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</si>
  <si>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321 1 16 10123 01 0000 140</t>
  </si>
  <si>
    <t>814 1 16 10123 01 0000 140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</si>
  <si>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</si>
  <si>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</si>
  <si>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</si>
  <si>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</si>
  <si>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</si>
  <si>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</si>
  <si>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814 1 16 11050 01 0000 140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</si>
  <si>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</si>
  <si>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</si>
  <si>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</si>
  <si>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</si>
  <si>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</si>
  <si>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</si>
  <si>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</si>
  <si>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</si>
  <si>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</si>
  <si>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</si>
  <si>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</si>
  <si>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</si>
  <si>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</si>
  <si>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000 2 02 20000 00 0000 150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</si>
  <si>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</si>
  <si>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</si>
  <si>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</si>
  <si>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</si>
  <si>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</si>
  <si>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</si>
  <si>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</si>
  <si>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902 2 02 20077 05 0000 150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</si>
  <si>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</si>
  <si>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</si>
  <si>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</si>
  <si>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902 2 02 25097 05 0000 150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</si>
  <si>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</si>
  <si>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</si>
  <si>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</si>
  <si>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</si>
  <si>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r>
      <t>Субсидии бюджетам на организацию беспла</t>
    </r>
    <r>
      <rPr>
        <b/>
        <sz val="10"/>
        <color rgb="FF000000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</si>
  <si>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</si>
  <si>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</si>
  <si>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902 2 02 25304 05 0000 150</t>
  </si>
  <si>
    <t>Субсидии бюджетам на обеспечение комплексного развития сельских территорий</t>
  </si>
  <si>
    <t>902 2 02 25576 00 0000 150</t>
  </si>
  <si>
    <t>Субсидия на приобретение автобусов для домов культуры района</t>
  </si>
  <si>
    <t>902 2 02 25576 05 0000 150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</si>
  <si>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</si>
  <si>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</si>
  <si>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</si>
  <si>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</si>
  <si>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</si>
  <si>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</si>
  <si>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</si>
  <si>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</si>
  <si>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</si>
  <si>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</si>
  <si>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</si>
  <si>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</si>
  <si>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</si>
  <si>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</si>
  <si>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</si>
  <si>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на 2020 год и на плановый период 2021 и 2022 годов.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</si>
  <si>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</si>
  <si>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</si>
  <si>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Субсидии бюджетам муниципальных районов на создание дополнительных мест для детей в возрасте от 1,5 до 3 лет в образоватеьных организациях, осуществляющих образовательную деятельность по образовательным программам дошкольного образования </t>
  </si>
  <si>
    <r>
      <t>Субсидии на приобретение и замену оконных блоков и выполнение необходимых для этого работ в зда</t>
    </r>
    <r>
      <rPr>
        <sz val="9"/>
        <color indexed="8"/>
        <rFont val="Times New Roman"/>
        <family val="1"/>
        <charset val="204"/>
      </rPr>
      <t>ниях муниципальных образовательных организаций Волгоградской области с-но ПАВО от 09.04.20 года № 199-п</t>
    </r>
  </si>
  <si>
    <t>Субсидии с-но ПАВО от 01.06.2020 № 310-п «Об утверждении Порядка предоставления и распределения субсидий бюджетам муниципальных образований на реализацию проектов местных инициатив населения Волгоградской области»</t>
  </si>
  <si>
    <t>Субвенция бюджетам субъектов Российской Федерации и муниципальных образований</t>
  </si>
  <si>
    <t>000 2 02 30000 00 0000 150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</si>
  <si>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</si>
  <si>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</si>
  <si>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</si>
  <si>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</si>
  <si>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>Субвенции местным бюджетам на выполнение передаваемых полномочий субъектов Российской Федерации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</si>
  <si>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</si>
  <si>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</si>
  <si>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</si>
  <si>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</si>
  <si>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</si>
  <si>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</si>
  <si>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</si>
  <si>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</si>
  <si>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</si>
  <si>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</si>
  <si>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</si>
  <si>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</si>
  <si>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</si>
  <si>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</si>
  <si>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</si>
  <si>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902 2 02 30024 05  0000 151</t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</si>
  <si>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</si>
  <si>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</si>
  <si>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</si>
  <si>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</si>
  <si>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</si>
  <si>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</si>
  <si>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</si>
  <si>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</si>
  <si>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</si>
  <si>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</si>
  <si>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</si>
  <si>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</si>
  <si>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</si>
  <si>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</si>
  <si>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</si>
  <si>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</si>
  <si>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</si>
  <si>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 xml:space="preserve">902 2 02 35930 05 0000 150                   </t>
  </si>
  <si>
    <t>Иные  межбюджетные трансферты</t>
  </si>
  <si>
    <t>000 2 02 40000 00 0000 150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</si>
  <si>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</si>
  <si>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</si>
  <si>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</si>
  <si>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</si>
  <si>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</si>
  <si>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</si>
  <si>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</si>
  <si>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</si>
  <si>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</si>
  <si>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</si>
  <si>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</si>
  <si>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</si>
  <si>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</si>
  <si>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</si>
  <si>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 с-но ПАВО от 23.03. 20 № 166-п</t>
  </si>
  <si>
    <t>90 2 2 02 49999 05 0000 150</t>
  </si>
  <si>
    <t>Прочие межбюджетные трансферты, передаваемые бюджетам муниципальных районов с-но ПАВО от 01.06. 2020 № 310-п</t>
  </si>
  <si>
    <t>902 2 02 49999 05 0000 150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</si>
  <si>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</si>
  <si>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</si>
  <si>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</si>
  <si>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</si>
  <si>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</si>
  <si>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902 2 07 05020 05 0000 150</t>
  </si>
  <si>
    <t xml:space="preserve">   ИТОГО  ДОХОДОВ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</si>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</sst>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0" fillId="0" borderId="0" xfId="0" applyNumberFormat="1"/>
    <xf numFmtId="0" fontId="14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165" fontId="5" fillId="3" borderId="0" xfId="0" applyNumberFormat="1" applyFont="1" applyFill="1" applyAlignment="1">
      <alignment horizontal="right"/>
    </xf>
    <xf numFmtId="49" fontId="14" fillId="0" borderId="1" xfId="0" applyNumberFormat="1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 applyProtection="1">
      <alignment horizontal="left" wrapText="1"/>
    </xf>
    <xf numFmtId="0" fontId="17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/>
    </xf>
    <xf numFmtId="0" fontId="20" fillId="4" borderId="1" xfId="1" applyFont="1" applyFill="1" applyBorder="1" applyAlignment="1" applyProtection="1">
      <alignment horizontal="left" wrapText="1"/>
    </xf>
    <xf numFmtId="0" fontId="21" fillId="4" borderId="1" xfId="1" applyFont="1" applyFill="1" applyBorder="1" applyAlignment="1" applyProtection="1">
      <alignment vertical="center" wrapText="1"/>
    </xf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wrapText="1"/>
    </xf>
    <xf numFmtId="164" fontId="4" fillId="3" borderId="2" xfId="0" applyNumberFormat="1" applyFont="1" applyFill="1" applyBorder="1"/>
    <xf numFmtId="0" fontId="22" fillId="4" borderId="1" xfId="0" applyFont="1" applyFill="1" applyBorder="1" applyAlignment="1">
      <alignment horizontal="center" wrapText="1"/>
    </xf>
    <xf numFmtId="164" fontId="5" fillId="3" borderId="2" xfId="0" applyNumberFormat="1" applyFont="1" applyFill="1" applyBorder="1"/>
    <xf numFmtId="0" fontId="16" fillId="4" borderId="3" xfId="1" applyFont="1" applyFill="1" applyBorder="1" applyAlignment="1" applyProtection="1">
      <alignment horizontal="left" wrapText="1"/>
    </xf>
    <xf numFmtId="0" fontId="17" fillId="4" borderId="3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12" fillId="0" borderId="1" xfId="0" applyFont="1" applyBorder="1"/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25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right"/>
    </xf>
    <xf numFmtId="165" fontId="26" fillId="4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165" fontId="27" fillId="4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164" fontId="4" fillId="0" borderId="3" xfId="0" applyNumberFormat="1" applyFont="1" applyBorder="1"/>
    <xf numFmtId="164" fontId="4" fillId="0" borderId="1" xfId="0" applyNumberFormat="1" applyFont="1" applyBorder="1"/>
    <xf numFmtId="0" fontId="10" fillId="4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30" fillId="4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wrapText="1"/>
    </xf>
    <xf numFmtId="0" fontId="27" fillId="4" borderId="1" xfId="0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horizontal="center" wrapText="1"/>
    </xf>
    <xf numFmtId="0" fontId="14" fillId="0" borderId="4" xfId="2" applyFont="1" applyBorder="1" applyAlignment="1" applyProtection="1">
      <alignment horizontal="left" vertical="center" wrapText="1"/>
      <protection locked="0"/>
    </xf>
    <xf numFmtId="0" fontId="14" fillId="0" borderId="4" xfId="2" applyFont="1" applyBorder="1" applyAlignment="1" applyProtection="1">
      <alignment vertical="center" wrapText="1"/>
      <protection locked="0"/>
    </xf>
    <xf numFmtId="0" fontId="14" fillId="0" borderId="1" xfId="2" applyFont="1" applyBorder="1" applyAlignment="1" applyProtection="1">
      <alignment vertical="center" wrapText="1" readingOrder="1"/>
      <protection locked="0"/>
    </xf>
    <xf numFmtId="0" fontId="12" fillId="0" borderId="4" xfId="2" applyFont="1" applyBorder="1" applyAlignment="1" applyProtection="1">
      <alignment vertical="center" wrapText="1" readingOrder="1"/>
      <protection locked="0"/>
    </xf>
    <xf numFmtId="0" fontId="1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2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3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3">
    <cellStyle name="Гиперссылка" xfId="1" builtinId="8"/>
    <cellStyle name="Обычный" xfId="0" builtinId="0"/>
    <cellStyle name="Обычный_Фонд компенсаци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topLeftCell="A178" zoomScaleNormal="106" zoomScaleSheetLayoutView="100" workbookViewId="0">
      <selection activeCell="E50" sqref="E50"/>
    </sheetView>
  </sheetViews>
  <sheetFormatPr defaultRowHeight="12.75" x14ac:dyDescent="0.2"/>
  <cols>
    <col min="1" max="1" width="50" style="99" customWidth="1"/>
    <col min="2" max="2" width="24.85546875" customWidth="1"/>
    <col min="3" max="3" width="12.140625" customWidth="1"/>
    <col min="4" max="4" width="11.85546875" customWidth="1"/>
    <col min="5" max="5" width="11.140625" customWidth="1"/>
    <col min="6" max="6" width="0.140625" hidden="1" customWidth="1"/>
    <col min="257" max="257" width="50" customWidth="1"/>
    <col min="258" max="258" width="24.85546875" customWidth="1"/>
    <col min="259" max="259" width="12.140625" customWidth="1"/>
    <col min="260" max="260" width="11.85546875" customWidth="1"/>
    <col min="261" max="261" width="11.140625" customWidth="1"/>
    <col min="262" max="262" width="0" hidden="1" customWidth="1"/>
    <col min="513" max="513" width="50" customWidth="1"/>
    <col min="514" max="514" width="24.85546875" customWidth="1"/>
    <col min="515" max="515" width="12.140625" customWidth="1"/>
    <col min="516" max="516" width="11.85546875" customWidth="1"/>
    <col min="517" max="517" width="11.140625" customWidth="1"/>
    <col min="518" max="518" width="0" hidden="1" customWidth="1"/>
    <col min="769" max="769" width="50" customWidth="1"/>
    <col min="770" max="770" width="24.85546875" customWidth="1"/>
    <col min="771" max="771" width="12.140625" customWidth="1"/>
    <col min="772" max="772" width="11.85546875" customWidth="1"/>
    <col min="773" max="773" width="11.140625" customWidth="1"/>
    <col min="774" max="774" width="0" hidden="1" customWidth="1"/>
    <col min="1025" max="1025" width="50" customWidth="1"/>
    <col min="1026" max="1026" width="24.85546875" customWidth="1"/>
    <col min="1027" max="1027" width="12.140625" customWidth="1"/>
    <col min="1028" max="1028" width="11.85546875" customWidth="1"/>
    <col min="1029" max="1029" width="11.140625" customWidth="1"/>
    <col min="1030" max="1030" width="0" hidden="1" customWidth="1"/>
    <col min="1281" max="1281" width="50" customWidth="1"/>
    <col min="1282" max="1282" width="24.85546875" customWidth="1"/>
    <col min="1283" max="1283" width="12.140625" customWidth="1"/>
    <col min="1284" max="1284" width="11.85546875" customWidth="1"/>
    <col min="1285" max="1285" width="11.140625" customWidth="1"/>
    <col min="1286" max="1286" width="0" hidden="1" customWidth="1"/>
    <col min="1537" max="1537" width="50" customWidth="1"/>
    <col min="1538" max="1538" width="24.85546875" customWidth="1"/>
    <col min="1539" max="1539" width="12.140625" customWidth="1"/>
    <col min="1540" max="1540" width="11.85546875" customWidth="1"/>
    <col min="1541" max="1541" width="11.140625" customWidth="1"/>
    <col min="1542" max="1542" width="0" hidden="1" customWidth="1"/>
    <col min="1793" max="1793" width="50" customWidth="1"/>
    <col min="1794" max="1794" width="24.85546875" customWidth="1"/>
    <col min="1795" max="1795" width="12.140625" customWidth="1"/>
    <col min="1796" max="1796" width="11.85546875" customWidth="1"/>
    <col min="1797" max="1797" width="11.140625" customWidth="1"/>
    <col min="1798" max="1798" width="0" hidden="1" customWidth="1"/>
    <col min="2049" max="2049" width="50" customWidth="1"/>
    <col min="2050" max="2050" width="24.85546875" customWidth="1"/>
    <col min="2051" max="2051" width="12.140625" customWidth="1"/>
    <col min="2052" max="2052" width="11.85546875" customWidth="1"/>
    <col min="2053" max="2053" width="11.140625" customWidth="1"/>
    <col min="2054" max="2054" width="0" hidden="1" customWidth="1"/>
    <col min="2305" max="2305" width="50" customWidth="1"/>
    <col min="2306" max="2306" width="24.85546875" customWidth="1"/>
    <col min="2307" max="2307" width="12.140625" customWidth="1"/>
    <col min="2308" max="2308" width="11.85546875" customWidth="1"/>
    <col min="2309" max="2309" width="11.140625" customWidth="1"/>
    <col min="2310" max="2310" width="0" hidden="1" customWidth="1"/>
    <col min="2561" max="2561" width="50" customWidth="1"/>
    <col min="2562" max="2562" width="24.85546875" customWidth="1"/>
    <col min="2563" max="2563" width="12.140625" customWidth="1"/>
    <col min="2564" max="2564" width="11.85546875" customWidth="1"/>
    <col min="2565" max="2565" width="11.140625" customWidth="1"/>
    <col min="2566" max="2566" width="0" hidden="1" customWidth="1"/>
    <col min="2817" max="2817" width="50" customWidth="1"/>
    <col min="2818" max="2818" width="24.85546875" customWidth="1"/>
    <col min="2819" max="2819" width="12.140625" customWidth="1"/>
    <col min="2820" max="2820" width="11.85546875" customWidth="1"/>
    <col min="2821" max="2821" width="11.140625" customWidth="1"/>
    <col min="2822" max="2822" width="0" hidden="1" customWidth="1"/>
    <col min="3073" max="3073" width="50" customWidth="1"/>
    <col min="3074" max="3074" width="24.85546875" customWidth="1"/>
    <col min="3075" max="3075" width="12.140625" customWidth="1"/>
    <col min="3076" max="3076" width="11.85546875" customWidth="1"/>
    <col min="3077" max="3077" width="11.140625" customWidth="1"/>
    <col min="3078" max="3078" width="0" hidden="1" customWidth="1"/>
    <col min="3329" max="3329" width="50" customWidth="1"/>
    <col min="3330" max="3330" width="24.85546875" customWidth="1"/>
    <col min="3331" max="3331" width="12.140625" customWidth="1"/>
    <col min="3332" max="3332" width="11.85546875" customWidth="1"/>
    <col min="3333" max="3333" width="11.140625" customWidth="1"/>
    <col min="3334" max="3334" width="0" hidden="1" customWidth="1"/>
    <col min="3585" max="3585" width="50" customWidth="1"/>
    <col min="3586" max="3586" width="24.85546875" customWidth="1"/>
    <col min="3587" max="3587" width="12.140625" customWidth="1"/>
    <col min="3588" max="3588" width="11.85546875" customWidth="1"/>
    <col min="3589" max="3589" width="11.140625" customWidth="1"/>
    <col min="3590" max="3590" width="0" hidden="1" customWidth="1"/>
    <col min="3841" max="3841" width="50" customWidth="1"/>
    <col min="3842" max="3842" width="24.85546875" customWidth="1"/>
    <col min="3843" max="3843" width="12.140625" customWidth="1"/>
    <col min="3844" max="3844" width="11.85546875" customWidth="1"/>
    <col min="3845" max="3845" width="11.140625" customWidth="1"/>
    <col min="3846" max="3846" width="0" hidden="1" customWidth="1"/>
    <col min="4097" max="4097" width="50" customWidth="1"/>
    <col min="4098" max="4098" width="24.85546875" customWidth="1"/>
    <col min="4099" max="4099" width="12.140625" customWidth="1"/>
    <col min="4100" max="4100" width="11.85546875" customWidth="1"/>
    <col min="4101" max="4101" width="11.140625" customWidth="1"/>
    <col min="4102" max="4102" width="0" hidden="1" customWidth="1"/>
    <col min="4353" max="4353" width="50" customWidth="1"/>
    <col min="4354" max="4354" width="24.85546875" customWidth="1"/>
    <col min="4355" max="4355" width="12.140625" customWidth="1"/>
    <col min="4356" max="4356" width="11.85546875" customWidth="1"/>
    <col min="4357" max="4357" width="11.140625" customWidth="1"/>
    <col min="4358" max="4358" width="0" hidden="1" customWidth="1"/>
    <col min="4609" max="4609" width="50" customWidth="1"/>
    <col min="4610" max="4610" width="24.85546875" customWidth="1"/>
    <col min="4611" max="4611" width="12.140625" customWidth="1"/>
    <col min="4612" max="4612" width="11.85546875" customWidth="1"/>
    <col min="4613" max="4613" width="11.140625" customWidth="1"/>
    <col min="4614" max="4614" width="0" hidden="1" customWidth="1"/>
    <col min="4865" max="4865" width="50" customWidth="1"/>
    <col min="4866" max="4866" width="24.85546875" customWidth="1"/>
    <col min="4867" max="4867" width="12.140625" customWidth="1"/>
    <col min="4868" max="4868" width="11.85546875" customWidth="1"/>
    <col min="4869" max="4869" width="11.140625" customWidth="1"/>
    <col min="4870" max="4870" width="0" hidden="1" customWidth="1"/>
    <col min="5121" max="5121" width="50" customWidth="1"/>
    <col min="5122" max="5122" width="24.85546875" customWidth="1"/>
    <col min="5123" max="5123" width="12.140625" customWidth="1"/>
    <col min="5124" max="5124" width="11.85546875" customWidth="1"/>
    <col min="5125" max="5125" width="11.140625" customWidth="1"/>
    <col min="5126" max="5126" width="0" hidden="1" customWidth="1"/>
    <col min="5377" max="5377" width="50" customWidth="1"/>
    <col min="5378" max="5378" width="24.85546875" customWidth="1"/>
    <col min="5379" max="5379" width="12.140625" customWidth="1"/>
    <col min="5380" max="5380" width="11.85546875" customWidth="1"/>
    <col min="5381" max="5381" width="11.140625" customWidth="1"/>
    <col min="5382" max="5382" width="0" hidden="1" customWidth="1"/>
    <col min="5633" max="5633" width="50" customWidth="1"/>
    <col min="5634" max="5634" width="24.85546875" customWidth="1"/>
    <col min="5635" max="5635" width="12.140625" customWidth="1"/>
    <col min="5636" max="5636" width="11.85546875" customWidth="1"/>
    <col min="5637" max="5637" width="11.140625" customWidth="1"/>
    <col min="5638" max="5638" width="0" hidden="1" customWidth="1"/>
    <col min="5889" max="5889" width="50" customWidth="1"/>
    <col min="5890" max="5890" width="24.85546875" customWidth="1"/>
    <col min="5891" max="5891" width="12.140625" customWidth="1"/>
    <col min="5892" max="5892" width="11.85546875" customWidth="1"/>
    <col min="5893" max="5893" width="11.140625" customWidth="1"/>
    <col min="5894" max="5894" width="0" hidden="1" customWidth="1"/>
    <col min="6145" max="6145" width="50" customWidth="1"/>
    <col min="6146" max="6146" width="24.85546875" customWidth="1"/>
    <col min="6147" max="6147" width="12.140625" customWidth="1"/>
    <col min="6148" max="6148" width="11.85546875" customWidth="1"/>
    <col min="6149" max="6149" width="11.140625" customWidth="1"/>
    <col min="6150" max="6150" width="0" hidden="1" customWidth="1"/>
    <col min="6401" max="6401" width="50" customWidth="1"/>
    <col min="6402" max="6402" width="24.85546875" customWidth="1"/>
    <col min="6403" max="6403" width="12.140625" customWidth="1"/>
    <col min="6404" max="6404" width="11.85546875" customWidth="1"/>
    <col min="6405" max="6405" width="11.140625" customWidth="1"/>
    <col min="6406" max="6406" width="0" hidden="1" customWidth="1"/>
    <col min="6657" max="6657" width="50" customWidth="1"/>
    <col min="6658" max="6658" width="24.85546875" customWidth="1"/>
    <col min="6659" max="6659" width="12.140625" customWidth="1"/>
    <col min="6660" max="6660" width="11.85546875" customWidth="1"/>
    <col min="6661" max="6661" width="11.140625" customWidth="1"/>
    <col min="6662" max="6662" width="0" hidden="1" customWidth="1"/>
    <col min="6913" max="6913" width="50" customWidth="1"/>
    <col min="6914" max="6914" width="24.85546875" customWidth="1"/>
    <col min="6915" max="6915" width="12.140625" customWidth="1"/>
    <col min="6916" max="6916" width="11.85546875" customWidth="1"/>
    <col min="6917" max="6917" width="11.140625" customWidth="1"/>
    <col min="6918" max="6918" width="0" hidden="1" customWidth="1"/>
    <col min="7169" max="7169" width="50" customWidth="1"/>
    <col min="7170" max="7170" width="24.85546875" customWidth="1"/>
    <col min="7171" max="7171" width="12.140625" customWidth="1"/>
    <col min="7172" max="7172" width="11.85546875" customWidth="1"/>
    <col min="7173" max="7173" width="11.140625" customWidth="1"/>
    <col min="7174" max="7174" width="0" hidden="1" customWidth="1"/>
    <col min="7425" max="7425" width="50" customWidth="1"/>
    <col min="7426" max="7426" width="24.85546875" customWidth="1"/>
    <col min="7427" max="7427" width="12.140625" customWidth="1"/>
    <col min="7428" max="7428" width="11.85546875" customWidth="1"/>
    <col min="7429" max="7429" width="11.140625" customWidth="1"/>
    <col min="7430" max="7430" width="0" hidden="1" customWidth="1"/>
    <col min="7681" max="7681" width="50" customWidth="1"/>
    <col min="7682" max="7682" width="24.85546875" customWidth="1"/>
    <col min="7683" max="7683" width="12.140625" customWidth="1"/>
    <col min="7684" max="7684" width="11.85546875" customWidth="1"/>
    <col min="7685" max="7685" width="11.140625" customWidth="1"/>
    <col min="7686" max="7686" width="0" hidden="1" customWidth="1"/>
    <col min="7937" max="7937" width="50" customWidth="1"/>
    <col min="7938" max="7938" width="24.85546875" customWidth="1"/>
    <col min="7939" max="7939" width="12.140625" customWidth="1"/>
    <col min="7940" max="7940" width="11.85546875" customWidth="1"/>
    <col min="7941" max="7941" width="11.140625" customWidth="1"/>
    <col min="7942" max="7942" width="0" hidden="1" customWidth="1"/>
    <col min="8193" max="8193" width="50" customWidth="1"/>
    <col min="8194" max="8194" width="24.85546875" customWidth="1"/>
    <col min="8195" max="8195" width="12.140625" customWidth="1"/>
    <col min="8196" max="8196" width="11.85546875" customWidth="1"/>
    <col min="8197" max="8197" width="11.140625" customWidth="1"/>
    <col min="8198" max="8198" width="0" hidden="1" customWidth="1"/>
    <col min="8449" max="8449" width="50" customWidth="1"/>
    <col min="8450" max="8450" width="24.85546875" customWidth="1"/>
    <col min="8451" max="8451" width="12.140625" customWidth="1"/>
    <col min="8452" max="8452" width="11.85546875" customWidth="1"/>
    <col min="8453" max="8453" width="11.140625" customWidth="1"/>
    <col min="8454" max="8454" width="0" hidden="1" customWidth="1"/>
    <col min="8705" max="8705" width="50" customWidth="1"/>
    <col min="8706" max="8706" width="24.85546875" customWidth="1"/>
    <col min="8707" max="8707" width="12.140625" customWidth="1"/>
    <col min="8708" max="8708" width="11.85546875" customWidth="1"/>
    <col min="8709" max="8709" width="11.140625" customWidth="1"/>
    <col min="8710" max="8710" width="0" hidden="1" customWidth="1"/>
    <col min="8961" max="8961" width="50" customWidth="1"/>
    <col min="8962" max="8962" width="24.85546875" customWidth="1"/>
    <col min="8963" max="8963" width="12.140625" customWidth="1"/>
    <col min="8964" max="8964" width="11.85546875" customWidth="1"/>
    <col min="8965" max="8965" width="11.140625" customWidth="1"/>
    <col min="8966" max="8966" width="0" hidden="1" customWidth="1"/>
    <col min="9217" max="9217" width="50" customWidth="1"/>
    <col min="9218" max="9218" width="24.85546875" customWidth="1"/>
    <col min="9219" max="9219" width="12.140625" customWidth="1"/>
    <col min="9220" max="9220" width="11.85546875" customWidth="1"/>
    <col min="9221" max="9221" width="11.140625" customWidth="1"/>
    <col min="9222" max="9222" width="0" hidden="1" customWidth="1"/>
    <col min="9473" max="9473" width="50" customWidth="1"/>
    <col min="9474" max="9474" width="24.85546875" customWidth="1"/>
    <col min="9475" max="9475" width="12.140625" customWidth="1"/>
    <col min="9476" max="9476" width="11.85546875" customWidth="1"/>
    <col min="9477" max="9477" width="11.140625" customWidth="1"/>
    <col min="9478" max="9478" width="0" hidden="1" customWidth="1"/>
    <col min="9729" max="9729" width="50" customWidth="1"/>
    <col min="9730" max="9730" width="24.85546875" customWidth="1"/>
    <col min="9731" max="9731" width="12.140625" customWidth="1"/>
    <col min="9732" max="9732" width="11.85546875" customWidth="1"/>
    <col min="9733" max="9733" width="11.140625" customWidth="1"/>
    <col min="9734" max="9734" width="0" hidden="1" customWidth="1"/>
    <col min="9985" max="9985" width="50" customWidth="1"/>
    <col min="9986" max="9986" width="24.85546875" customWidth="1"/>
    <col min="9987" max="9987" width="12.140625" customWidth="1"/>
    <col min="9988" max="9988" width="11.85546875" customWidth="1"/>
    <col min="9989" max="9989" width="11.140625" customWidth="1"/>
    <col min="9990" max="9990" width="0" hidden="1" customWidth="1"/>
    <col min="10241" max="10241" width="50" customWidth="1"/>
    <col min="10242" max="10242" width="24.85546875" customWidth="1"/>
    <col min="10243" max="10243" width="12.140625" customWidth="1"/>
    <col min="10244" max="10244" width="11.85546875" customWidth="1"/>
    <col min="10245" max="10245" width="11.140625" customWidth="1"/>
    <col min="10246" max="10246" width="0" hidden="1" customWidth="1"/>
    <col min="10497" max="10497" width="50" customWidth="1"/>
    <col min="10498" max="10498" width="24.85546875" customWidth="1"/>
    <col min="10499" max="10499" width="12.140625" customWidth="1"/>
    <col min="10500" max="10500" width="11.85546875" customWidth="1"/>
    <col min="10501" max="10501" width="11.140625" customWidth="1"/>
    <col min="10502" max="10502" width="0" hidden="1" customWidth="1"/>
    <col min="10753" max="10753" width="50" customWidth="1"/>
    <col min="10754" max="10754" width="24.85546875" customWidth="1"/>
    <col min="10755" max="10755" width="12.140625" customWidth="1"/>
    <col min="10756" max="10756" width="11.85546875" customWidth="1"/>
    <col min="10757" max="10757" width="11.140625" customWidth="1"/>
    <col min="10758" max="10758" width="0" hidden="1" customWidth="1"/>
    <col min="11009" max="11009" width="50" customWidth="1"/>
    <col min="11010" max="11010" width="24.85546875" customWidth="1"/>
    <col min="11011" max="11011" width="12.140625" customWidth="1"/>
    <col min="11012" max="11012" width="11.85546875" customWidth="1"/>
    <col min="11013" max="11013" width="11.140625" customWidth="1"/>
    <col min="11014" max="11014" width="0" hidden="1" customWidth="1"/>
    <col min="11265" max="11265" width="50" customWidth="1"/>
    <col min="11266" max="11266" width="24.85546875" customWidth="1"/>
    <col min="11267" max="11267" width="12.140625" customWidth="1"/>
    <col min="11268" max="11268" width="11.85546875" customWidth="1"/>
    <col min="11269" max="11269" width="11.140625" customWidth="1"/>
    <col min="11270" max="11270" width="0" hidden="1" customWidth="1"/>
    <col min="11521" max="11521" width="50" customWidth="1"/>
    <col min="11522" max="11522" width="24.85546875" customWidth="1"/>
    <col min="11523" max="11523" width="12.140625" customWidth="1"/>
    <col min="11524" max="11524" width="11.85546875" customWidth="1"/>
    <col min="11525" max="11525" width="11.140625" customWidth="1"/>
    <col min="11526" max="11526" width="0" hidden="1" customWidth="1"/>
    <col min="11777" max="11777" width="50" customWidth="1"/>
    <col min="11778" max="11778" width="24.85546875" customWidth="1"/>
    <col min="11779" max="11779" width="12.140625" customWidth="1"/>
    <col min="11780" max="11780" width="11.85546875" customWidth="1"/>
    <col min="11781" max="11781" width="11.140625" customWidth="1"/>
    <col min="11782" max="11782" width="0" hidden="1" customWidth="1"/>
    <col min="12033" max="12033" width="50" customWidth="1"/>
    <col min="12034" max="12034" width="24.85546875" customWidth="1"/>
    <col min="12035" max="12035" width="12.140625" customWidth="1"/>
    <col min="12036" max="12036" width="11.85546875" customWidth="1"/>
    <col min="12037" max="12037" width="11.140625" customWidth="1"/>
    <col min="12038" max="12038" width="0" hidden="1" customWidth="1"/>
    <col min="12289" max="12289" width="50" customWidth="1"/>
    <col min="12290" max="12290" width="24.85546875" customWidth="1"/>
    <col min="12291" max="12291" width="12.140625" customWidth="1"/>
    <col min="12292" max="12292" width="11.85546875" customWidth="1"/>
    <col min="12293" max="12293" width="11.140625" customWidth="1"/>
    <col min="12294" max="12294" width="0" hidden="1" customWidth="1"/>
    <col min="12545" max="12545" width="50" customWidth="1"/>
    <col min="12546" max="12546" width="24.85546875" customWidth="1"/>
    <col min="12547" max="12547" width="12.140625" customWidth="1"/>
    <col min="12548" max="12548" width="11.85546875" customWidth="1"/>
    <col min="12549" max="12549" width="11.140625" customWidth="1"/>
    <col min="12550" max="12550" width="0" hidden="1" customWidth="1"/>
    <col min="12801" max="12801" width="50" customWidth="1"/>
    <col min="12802" max="12802" width="24.85546875" customWidth="1"/>
    <col min="12803" max="12803" width="12.140625" customWidth="1"/>
    <col min="12804" max="12804" width="11.85546875" customWidth="1"/>
    <col min="12805" max="12805" width="11.140625" customWidth="1"/>
    <col min="12806" max="12806" width="0" hidden="1" customWidth="1"/>
    <col min="13057" max="13057" width="50" customWidth="1"/>
    <col min="13058" max="13058" width="24.85546875" customWidth="1"/>
    <col min="13059" max="13059" width="12.140625" customWidth="1"/>
    <col min="13060" max="13060" width="11.85546875" customWidth="1"/>
    <col min="13061" max="13061" width="11.140625" customWidth="1"/>
    <col min="13062" max="13062" width="0" hidden="1" customWidth="1"/>
    <col min="13313" max="13313" width="50" customWidth="1"/>
    <col min="13314" max="13314" width="24.85546875" customWidth="1"/>
    <col min="13315" max="13315" width="12.140625" customWidth="1"/>
    <col min="13316" max="13316" width="11.85546875" customWidth="1"/>
    <col min="13317" max="13317" width="11.140625" customWidth="1"/>
    <col min="13318" max="13318" width="0" hidden="1" customWidth="1"/>
    <col min="13569" max="13569" width="50" customWidth="1"/>
    <col min="13570" max="13570" width="24.85546875" customWidth="1"/>
    <col min="13571" max="13571" width="12.140625" customWidth="1"/>
    <col min="13572" max="13572" width="11.85546875" customWidth="1"/>
    <col min="13573" max="13573" width="11.140625" customWidth="1"/>
    <col min="13574" max="13574" width="0" hidden="1" customWidth="1"/>
    <col min="13825" max="13825" width="50" customWidth="1"/>
    <col min="13826" max="13826" width="24.85546875" customWidth="1"/>
    <col min="13827" max="13827" width="12.140625" customWidth="1"/>
    <col min="13828" max="13828" width="11.85546875" customWidth="1"/>
    <col min="13829" max="13829" width="11.140625" customWidth="1"/>
    <col min="13830" max="13830" width="0" hidden="1" customWidth="1"/>
    <col min="14081" max="14081" width="50" customWidth="1"/>
    <col min="14082" max="14082" width="24.85546875" customWidth="1"/>
    <col min="14083" max="14083" width="12.140625" customWidth="1"/>
    <col min="14084" max="14084" width="11.85546875" customWidth="1"/>
    <col min="14085" max="14085" width="11.140625" customWidth="1"/>
    <col min="14086" max="14086" width="0" hidden="1" customWidth="1"/>
    <col min="14337" max="14337" width="50" customWidth="1"/>
    <col min="14338" max="14338" width="24.85546875" customWidth="1"/>
    <col min="14339" max="14339" width="12.140625" customWidth="1"/>
    <col min="14340" max="14340" width="11.85546875" customWidth="1"/>
    <col min="14341" max="14341" width="11.140625" customWidth="1"/>
    <col min="14342" max="14342" width="0" hidden="1" customWidth="1"/>
    <col min="14593" max="14593" width="50" customWidth="1"/>
    <col min="14594" max="14594" width="24.85546875" customWidth="1"/>
    <col min="14595" max="14595" width="12.140625" customWidth="1"/>
    <col min="14596" max="14596" width="11.85546875" customWidth="1"/>
    <col min="14597" max="14597" width="11.140625" customWidth="1"/>
    <col min="14598" max="14598" width="0" hidden="1" customWidth="1"/>
    <col min="14849" max="14849" width="50" customWidth="1"/>
    <col min="14850" max="14850" width="24.85546875" customWidth="1"/>
    <col min="14851" max="14851" width="12.140625" customWidth="1"/>
    <col min="14852" max="14852" width="11.85546875" customWidth="1"/>
    <col min="14853" max="14853" width="11.140625" customWidth="1"/>
    <col min="14854" max="14854" width="0" hidden="1" customWidth="1"/>
    <col min="15105" max="15105" width="50" customWidth="1"/>
    <col min="15106" max="15106" width="24.85546875" customWidth="1"/>
    <col min="15107" max="15107" width="12.140625" customWidth="1"/>
    <col min="15108" max="15108" width="11.85546875" customWidth="1"/>
    <col min="15109" max="15109" width="11.140625" customWidth="1"/>
    <col min="15110" max="15110" width="0" hidden="1" customWidth="1"/>
    <col min="15361" max="15361" width="50" customWidth="1"/>
    <col min="15362" max="15362" width="24.85546875" customWidth="1"/>
    <col min="15363" max="15363" width="12.140625" customWidth="1"/>
    <col min="15364" max="15364" width="11.85546875" customWidth="1"/>
    <col min="15365" max="15365" width="11.140625" customWidth="1"/>
    <col min="15366" max="15366" width="0" hidden="1" customWidth="1"/>
    <col min="15617" max="15617" width="50" customWidth="1"/>
    <col min="15618" max="15618" width="24.85546875" customWidth="1"/>
    <col min="15619" max="15619" width="12.140625" customWidth="1"/>
    <col min="15620" max="15620" width="11.85546875" customWidth="1"/>
    <col min="15621" max="15621" width="11.140625" customWidth="1"/>
    <col min="15622" max="15622" width="0" hidden="1" customWidth="1"/>
    <col min="15873" max="15873" width="50" customWidth="1"/>
    <col min="15874" max="15874" width="24.85546875" customWidth="1"/>
    <col min="15875" max="15875" width="12.140625" customWidth="1"/>
    <col min="15876" max="15876" width="11.85546875" customWidth="1"/>
    <col min="15877" max="15877" width="11.140625" customWidth="1"/>
    <col min="15878" max="15878" width="0" hidden="1" customWidth="1"/>
    <col min="16129" max="16129" width="50" customWidth="1"/>
    <col min="16130" max="16130" width="24.85546875" customWidth="1"/>
    <col min="16131" max="16131" width="12.140625" customWidth="1"/>
    <col min="16132" max="16132" width="11.85546875" customWidth="1"/>
    <col min="16133" max="16133" width="11.140625" customWidth="1"/>
    <col min="16134" max="16134" width="0" hidden="1" customWidth="1"/>
  </cols>
  <sheetData>
    <row r="1" spans="1:9" ht="15.75" x14ac:dyDescent="0.25">
      <c r="A1" s="1"/>
      <c r="B1" s="104" t="s">
        <v>323</v>
      </c>
      <c r="C1" s="104"/>
      <c r="D1" s="104"/>
      <c r="E1" s="104"/>
    </row>
    <row r="2" spans="1:9" ht="15.75" x14ac:dyDescent="0.25">
      <c r="A2" s="1"/>
      <c r="B2" s="2"/>
      <c r="C2" s="2"/>
      <c r="D2" s="104" t="s">
        <v>0</v>
      </c>
      <c r="E2" s="104"/>
    </row>
    <row r="3" spans="1:9" ht="15.75" x14ac:dyDescent="0.25">
      <c r="A3" s="1"/>
      <c r="B3" s="104" t="s">
        <v>1</v>
      </c>
      <c r="C3" s="104"/>
      <c r="D3" s="104"/>
      <c r="E3" s="104"/>
    </row>
    <row r="4" spans="1:9" ht="15.75" x14ac:dyDescent="0.25">
      <c r="A4" s="1"/>
      <c r="B4" s="104" t="s">
        <v>2</v>
      </c>
      <c r="C4" s="104"/>
      <c r="D4" s="104"/>
      <c r="E4" s="104"/>
    </row>
    <row r="5" spans="1:9" ht="14.25" customHeight="1" x14ac:dyDescent="0.25">
      <c r="A5" s="1"/>
      <c r="B5" s="104" t="s">
        <v>3</v>
      </c>
      <c r="C5" s="104"/>
      <c r="D5" s="104"/>
      <c r="E5" s="104"/>
    </row>
    <row r="6" spans="1:9" ht="15.75" hidden="1" x14ac:dyDescent="0.25">
      <c r="A6" s="101"/>
      <c r="B6" s="101"/>
      <c r="C6" s="101"/>
      <c r="D6" s="101"/>
      <c r="E6" s="101"/>
      <c r="F6" s="3"/>
    </row>
    <row r="7" spans="1:9" ht="15.75" customHeight="1" x14ac:dyDescent="0.25">
      <c r="A7" s="100" t="s">
        <v>4</v>
      </c>
      <c r="B7" s="100"/>
      <c r="C7" s="100"/>
      <c r="D7" s="100"/>
      <c r="E7" s="100"/>
      <c r="F7" s="4"/>
    </row>
    <row r="8" spans="1:9" ht="15.75" customHeight="1" x14ac:dyDescent="0.25">
      <c r="A8" s="101" t="s">
        <v>5</v>
      </c>
      <c r="B8" s="101"/>
      <c r="C8" s="101"/>
      <c r="D8" s="101"/>
      <c r="E8" s="101"/>
      <c r="F8" s="4"/>
    </row>
    <row r="9" spans="1:9" ht="15.75" customHeight="1" x14ac:dyDescent="0.25">
      <c r="A9" s="5"/>
      <c r="B9" s="6"/>
      <c r="C9" s="6"/>
      <c r="D9" s="102" t="s">
        <v>6</v>
      </c>
      <c r="E9" s="103"/>
      <c r="F9" s="3"/>
    </row>
    <row r="10" spans="1:9" ht="55.5" customHeight="1" x14ac:dyDescent="0.2">
      <c r="A10" s="7" t="s">
        <v>7</v>
      </c>
      <c r="B10" s="8" t="s">
        <v>8</v>
      </c>
      <c r="C10" s="9" t="s">
        <v>9</v>
      </c>
      <c r="D10" s="9" t="s">
        <v>10</v>
      </c>
      <c r="E10" s="9" t="s">
        <v>11</v>
      </c>
      <c r="G10" s="10"/>
      <c r="H10" s="10"/>
      <c r="I10" s="10"/>
    </row>
    <row r="11" spans="1:9" x14ac:dyDescent="0.2">
      <c r="A11" s="11">
        <v>1</v>
      </c>
      <c r="B11" s="11">
        <v>2</v>
      </c>
      <c r="C11" s="12">
        <v>3</v>
      </c>
      <c r="D11" s="12">
        <v>4</v>
      </c>
      <c r="E11" s="12">
        <v>5</v>
      </c>
    </row>
    <row r="12" spans="1:9" ht="15.75" x14ac:dyDescent="0.25">
      <c r="A12" s="13" t="s">
        <v>12</v>
      </c>
      <c r="B12" s="14" t="s">
        <v>13</v>
      </c>
      <c r="C12" s="15">
        <f>SUM(C13+C42)</f>
        <v>141514.80000000002</v>
      </c>
      <c r="D12" s="15">
        <f>SUM(D13+D42)</f>
        <v>88792.60000000002</v>
      </c>
      <c r="E12" s="15">
        <f>D12/C12*100</f>
        <v>62.744391399344813</v>
      </c>
    </row>
    <row r="13" spans="1:9" ht="15.75" x14ac:dyDescent="0.25">
      <c r="A13" s="13" t="s">
        <v>14</v>
      </c>
      <c r="B13" s="14"/>
      <c r="C13" s="15">
        <f>SUM(C14+C25+C39+C20)</f>
        <v>111799.40000000001</v>
      </c>
      <c r="D13" s="15">
        <f>SUM(D14+D25+D39+D20)</f>
        <v>83533.60000000002</v>
      </c>
      <c r="E13" s="15">
        <f>D13/C13*100</f>
        <v>74.717395621085643</v>
      </c>
    </row>
    <row r="14" spans="1:9" ht="15.75" x14ac:dyDescent="0.25">
      <c r="A14" s="13" t="s">
        <v>15</v>
      </c>
      <c r="B14" s="14" t="s">
        <v>16</v>
      </c>
      <c r="C14" s="15">
        <f>SUM(C15)</f>
        <v>96159.3</v>
      </c>
      <c r="D14" s="15">
        <f>SUM(D15)</f>
        <v>71447.700000000012</v>
      </c>
      <c r="E14" s="15">
        <f t="shared" ref="E14:E149" si="0">D14/C14*100</f>
        <v>74.301393624953604</v>
      </c>
      <c r="H14" s="16"/>
      <c r="I14" s="16"/>
    </row>
    <row r="15" spans="1:9" ht="15.75" x14ac:dyDescent="0.25">
      <c r="A15" s="13" t="s">
        <v>17</v>
      </c>
      <c r="B15" s="14" t="s">
        <v>18</v>
      </c>
      <c r="C15" s="15">
        <f>SUM(C16+C17+C19+C18)</f>
        <v>96159.3</v>
      </c>
      <c r="D15" s="15">
        <f>SUM(D16+D17+D19+D18)</f>
        <v>71447.700000000012</v>
      </c>
      <c r="E15" s="15">
        <f t="shared" si="0"/>
        <v>74.301393624953604</v>
      </c>
    </row>
    <row r="16" spans="1:9" ht="60.75" x14ac:dyDescent="0.25">
      <c r="A16" s="17" t="s">
        <v>19</v>
      </c>
      <c r="B16" s="18" t="s">
        <v>20</v>
      </c>
      <c r="C16" s="19">
        <v>94902</v>
      </c>
      <c r="D16" s="19">
        <v>70654.600000000006</v>
      </c>
      <c r="E16" s="19">
        <f t="shared" si="0"/>
        <v>74.450064276832947</v>
      </c>
    </row>
    <row r="17" spans="1:6" ht="84.75" x14ac:dyDescent="0.25">
      <c r="A17" s="17" t="s">
        <v>21</v>
      </c>
      <c r="B17" s="18" t="s">
        <v>22</v>
      </c>
      <c r="C17" s="19">
        <v>414.7</v>
      </c>
      <c r="D17" s="19">
        <v>88.6</v>
      </c>
      <c r="E17" s="19">
        <f t="shared" si="0"/>
        <v>21.364842054497228</v>
      </c>
    </row>
    <row r="18" spans="1:6" ht="36.75" x14ac:dyDescent="0.25">
      <c r="A18" s="17" t="s">
        <v>23</v>
      </c>
      <c r="B18" s="18" t="s">
        <v>24</v>
      </c>
      <c r="C18" s="19">
        <v>614.5</v>
      </c>
      <c r="D18" s="19">
        <v>596.29999999999995</v>
      </c>
      <c r="E18" s="19">
        <f t="shared" si="0"/>
        <v>97.038242473555727</v>
      </c>
    </row>
    <row r="19" spans="1:6" ht="72.75" x14ac:dyDescent="0.25">
      <c r="A19" s="17" t="s">
        <v>25</v>
      </c>
      <c r="B19" s="18" t="s">
        <v>26</v>
      </c>
      <c r="C19" s="19">
        <v>228.1</v>
      </c>
      <c r="D19" s="19">
        <v>108.2</v>
      </c>
      <c r="E19" s="19">
        <f t="shared" si="0"/>
        <v>47.435335379219644</v>
      </c>
    </row>
    <row r="20" spans="1:6" ht="36.75" x14ac:dyDescent="0.25">
      <c r="A20" s="20" t="s">
        <v>27</v>
      </c>
      <c r="B20" s="21" t="s">
        <v>28</v>
      </c>
      <c r="C20" s="15">
        <f>SUM(C21:C24)</f>
        <v>6361.8</v>
      </c>
      <c r="D20" s="15">
        <f>SUM(D21:D24)</f>
        <v>4664.1000000000004</v>
      </c>
      <c r="E20" s="15">
        <f t="shared" si="0"/>
        <v>73.314156370838447</v>
      </c>
    </row>
    <row r="21" spans="1:6" ht="84.75" x14ac:dyDescent="0.25">
      <c r="A21" s="17" t="s">
        <v>29</v>
      </c>
      <c r="B21" s="22" t="s">
        <v>30</v>
      </c>
      <c r="C21" s="19">
        <v>2915.2</v>
      </c>
      <c r="D21" s="19">
        <v>2174.4</v>
      </c>
      <c r="E21" s="19">
        <f t="shared" si="0"/>
        <v>74.588364434687165</v>
      </c>
      <c r="F21" s="23"/>
    </row>
    <row r="22" spans="1:6" ht="84" customHeight="1" x14ac:dyDescent="0.25">
      <c r="A22" s="17" t="s">
        <v>31</v>
      </c>
      <c r="B22" s="22" t="s">
        <v>32</v>
      </c>
      <c r="C22" s="19">
        <v>15</v>
      </c>
      <c r="D22" s="19">
        <v>15</v>
      </c>
      <c r="E22" s="19">
        <f t="shared" si="0"/>
        <v>100</v>
      </c>
    </row>
    <row r="23" spans="1:6" ht="84.75" customHeight="1" x14ac:dyDescent="0.25">
      <c r="A23" s="24" t="s">
        <v>33</v>
      </c>
      <c r="B23" s="22" t="s">
        <v>34</v>
      </c>
      <c r="C23" s="19">
        <v>3807.8</v>
      </c>
      <c r="D23" s="19">
        <v>2899.4</v>
      </c>
      <c r="E23" s="19">
        <f t="shared" si="0"/>
        <v>76.143705026524501</v>
      </c>
    </row>
    <row r="24" spans="1:6" ht="87" customHeight="1" x14ac:dyDescent="0.25">
      <c r="A24" s="25" t="s">
        <v>35</v>
      </c>
      <c r="B24" s="22" t="s">
        <v>36</v>
      </c>
      <c r="C24" s="19">
        <v>-376.2</v>
      </c>
      <c r="D24" s="19">
        <v>-424.7</v>
      </c>
      <c r="E24" s="19">
        <f t="shared" si="0"/>
        <v>112.89207868155238</v>
      </c>
    </row>
    <row r="25" spans="1:6" ht="21.75" customHeight="1" x14ac:dyDescent="0.25">
      <c r="A25" s="13" t="s">
        <v>37</v>
      </c>
      <c r="B25" s="14" t="s">
        <v>38</v>
      </c>
      <c r="C25" s="15">
        <f>SUM(C32+C35+C37)+C26</f>
        <v>8138.3</v>
      </c>
      <c r="D25" s="15">
        <f>SUM(D32+D35+D37)+D26</f>
        <v>6420.1</v>
      </c>
      <c r="E25" s="15">
        <f t="shared" si="0"/>
        <v>78.887482643795394</v>
      </c>
    </row>
    <row r="26" spans="1:6" ht="24.75" x14ac:dyDescent="0.25">
      <c r="A26" s="13" t="s">
        <v>39</v>
      </c>
      <c r="B26" s="14" t="s">
        <v>40</v>
      </c>
      <c r="C26" s="15">
        <f>C27+C29+C31</f>
        <v>469</v>
      </c>
      <c r="D26" s="15">
        <f>D27+D29+D31</f>
        <v>367.9</v>
      </c>
      <c r="E26" s="15">
        <f t="shared" si="0"/>
        <v>78.443496801705749</v>
      </c>
    </row>
    <row r="27" spans="1:6" ht="27.75" customHeight="1" x14ac:dyDescent="0.25">
      <c r="A27" s="26" t="s">
        <v>41</v>
      </c>
      <c r="B27" s="18" t="s">
        <v>42</v>
      </c>
      <c r="C27" s="19">
        <f>C28</f>
        <v>279</v>
      </c>
      <c r="D27" s="19">
        <f>D28</f>
        <v>259.5</v>
      </c>
      <c r="E27" s="19">
        <f t="shared" si="0"/>
        <v>93.010752688172033</v>
      </c>
    </row>
    <row r="28" spans="1:6" ht="24.75" x14ac:dyDescent="0.25">
      <c r="A28" s="26" t="s">
        <v>41</v>
      </c>
      <c r="B28" s="18" t="s">
        <v>43</v>
      </c>
      <c r="C28" s="19">
        <v>279</v>
      </c>
      <c r="D28" s="19">
        <v>259.5</v>
      </c>
      <c r="E28" s="19">
        <f t="shared" si="0"/>
        <v>93.010752688172033</v>
      </c>
    </row>
    <row r="29" spans="1:6" ht="36.75" x14ac:dyDescent="0.25">
      <c r="A29" s="26" t="s">
        <v>44</v>
      </c>
      <c r="B29" s="18" t="s">
        <v>45</v>
      </c>
      <c r="C29" s="19">
        <f>C30</f>
        <v>190</v>
      </c>
      <c r="D29" s="19">
        <f>D30</f>
        <v>108.4</v>
      </c>
      <c r="E29" s="19">
        <f t="shared" si="0"/>
        <v>57.052631578947363</v>
      </c>
    </row>
    <row r="30" spans="1:6" ht="48.75" x14ac:dyDescent="0.25">
      <c r="A30" s="26" t="s">
        <v>46</v>
      </c>
      <c r="B30" s="18" t="s">
        <v>47</v>
      </c>
      <c r="C30" s="19">
        <v>190</v>
      </c>
      <c r="D30" s="19">
        <v>108.4</v>
      </c>
      <c r="E30" s="19">
        <f t="shared" si="0"/>
        <v>57.052631578947363</v>
      </c>
    </row>
    <row r="31" spans="1:6" ht="23.25" hidden="1" customHeight="1" x14ac:dyDescent="0.25">
      <c r="A31" s="26" t="s">
        <v>48</v>
      </c>
      <c r="B31" s="18" t="s">
        <v>49</v>
      </c>
      <c r="C31" s="19">
        <v>0</v>
      </c>
      <c r="D31" s="19">
        <v>0</v>
      </c>
      <c r="E31" s="19" t="e">
        <f t="shared" si="0"/>
        <v>#DIV/0!</v>
      </c>
    </row>
    <row r="32" spans="1:6" ht="24.75" x14ac:dyDescent="0.25">
      <c r="A32" s="13" t="s">
        <v>50</v>
      </c>
      <c r="B32" s="14" t="s">
        <v>51</v>
      </c>
      <c r="C32" s="15">
        <f>C33+C34</f>
        <v>3950</v>
      </c>
      <c r="D32" s="15">
        <f>D33+D34</f>
        <v>2554.8000000000002</v>
      </c>
      <c r="E32" s="15">
        <f t="shared" si="0"/>
        <v>64.678481012658224</v>
      </c>
    </row>
    <row r="33" spans="1:5" ht="24.75" x14ac:dyDescent="0.25">
      <c r="A33" s="26" t="s">
        <v>50</v>
      </c>
      <c r="B33" s="18" t="s">
        <v>52</v>
      </c>
      <c r="C33" s="19">
        <v>3950</v>
      </c>
      <c r="D33" s="19">
        <v>2554.8000000000002</v>
      </c>
      <c r="E33" s="19">
        <f t="shared" si="0"/>
        <v>64.678481012658224</v>
      </c>
    </row>
    <row r="34" spans="1:5" ht="36.75" x14ac:dyDescent="0.25">
      <c r="A34" s="26" t="s">
        <v>53</v>
      </c>
      <c r="B34" s="18" t="s">
        <v>54</v>
      </c>
      <c r="C34" s="19">
        <v>0</v>
      </c>
      <c r="D34" s="19">
        <v>0</v>
      </c>
      <c r="E34" s="19">
        <v>0</v>
      </c>
    </row>
    <row r="35" spans="1:5" ht="15.75" x14ac:dyDescent="0.25">
      <c r="A35" s="13" t="s">
        <v>55</v>
      </c>
      <c r="B35" s="14" t="s">
        <v>56</v>
      </c>
      <c r="C35" s="15">
        <f>C36</f>
        <v>3719.3</v>
      </c>
      <c r="D35" s="15">
        <f>D36</f>
        <v>3497.4</v>
      </c>
      <c r="E35" s="15">
        <f t="shared" si="0"/>
        <v>94.033823568951149</v>
      </c>
    </row>
    <row r="36" spans="1:5" ht="15.75" x14ac:dyDescent="0.25">
      <c r="A36" s="26" t="s">
        <v>55</v>
      </c>
      <c r="B36" s="27" t="s">
        <v>57</v>
      </c>
      <c r="C36" s="19">
        <v>3719.3</v>
      </c>
      <c r="D36" s="19">
        <v>3497.4</v>
      </c>
      <c r="E36" s="19">
        <f t="shared" si="0"/>
        <v>94.033823568951149</v>
      </c>
    </row>
    <row r="37" spans="1:5" ht="24.75" hidden="1" x14ac:dyDescent="0.25">
      <c r="A37" s="13" t="s">
        <v>58</v>
      </c>
      <c r="B37" s="21" t="s">
        <v>59</v>
      </c>
      <c r="C37" s="15">
        <f>C38</f>
        <v>0</v>
      </c>
      <c r="D37" s="15">
        <f>D38</f>
        <v>0</v>
      </c>
      <c r="E37" s="15" t="e">
        <f t="shared" si="0"/>
        <v>#DIV/0!</v>
      </c>
    </row>
    <row r="38" spans="1:5" ht="35.25" hidden="1" customHeight="1" x14ac:dyDescent="0.25">
      <c r="A38" s="26" t="s">
        <v>60</v>
      </c>
      <c r="B38" s="27" t="s">
        <v>61</v>
      </c>
      <c r="C38" s="19">
        <v>0</v>
      </c>
      <c r="D38" s="19">
        <v>0</v>
      </c>
      <c r="E38" s="19" t="e">
        <f t="shared" si="0"/>
        <v>#DIV/0!</v>
      </c>
    </row>
    <row r="39" spans="1:5" ht="15.75" x14ac:dyDescent="0.25">
      <c r="A39" s="13" t="s">
        <v>62</v>
      </c>
      <c r="B39" s="14" t="s">
        <v>63</v>
      </c>
      <c r="C39" s="15">
        <f>SUM(C40)</f>
        <v>1140</v>
      </c>
      <c r="D39" s="15">
        <f>SUM(D40)</f>
        <v>1001.7</v>
      </c>
      <c r="E39" s="15">
        <f t="shared" si="0"/>
        <v>87.868421052631589</v>
      </c>
    </row>
    <row r="40" spans="1:5" ht="24.75" x14ac:dyDescent="0.25">
      <c r="A40" s="13" t="s">
        <v>64</v>
      </c>
      <c r="B40" s="14" t="s">
        <v>65</v>
      </c>
      <c r="C40" s="15">
        <f>SUM(C41)</f>
        <v>1140</v>
      </c>
      <c r="D40" s="15">
        <f>SUM(D41)</f>
        <v>1001.7</v>
      </c>
      <c r="E40" s="15">
        <f t="shared" si="0"/>
        <v>87.868421052631589</v>
      </c>
    </row>
    <row r="41" spans="1:5" ht="36.75" x14ac:dyDescent="0.25">
      <c r="A41" s="26" t="s">
        <v>66</v>
      </c>
      <c r="B41" s="18" t="s">
        <v>67</v>
      </c>
      <c r="C41" s="19">
        <v>1140</v>
      </c>
      <c r="D41" s="19">
        <v>1001.7</v>
      </c>
      <c r="E41" s="19">
        <f t="shared" si="0"/>
        <v>87.868421052631589</v>
      </c>
    </row>
    <row r="42" spans="1:5" ht="15.75" x14ac:dyDescent="0.25">
      <c r="A42" s="13" t="s">
        <v>68</v>
      </c>
      <c r="B42" s="18"/>
      <c r="C42" s="15">
        <f>SUM(C43+C53+C63+C68+C59)</f>
        <v>29715.4</v>
      </c>
      <c r="D42" s="15">
        <f>SUM(D43+D53+D63+D68+D59)</f>
        <v>5259</v>
      </c>
      <c r="E42" s="15">
        <f t="shared" si="0"/>
        <v>17.697894021281893</v>
      </c>
    </row>
    <row r="43" spans="1:5" ht="24.75" x14ac:dyDescent="0.25">
      <c r="A43" s="13" t="s">
        <v>69</v>
      </c>
      <c r="B43" s="14" t="s">
        <v>70</v>
      </c>
      <c r="C43" s="15">
        <f>SUM(C44+C51)</f>
        <v>12306.499999999998</v>
      </c>
      <c r="D43" s="15">
        <f>SUM(D44+D51)</f>
        <v>3589.3</v>
      </c>
      <c r="E43" s="15">
        <f t="shared" si="0"/>
        <v>29.165887945394715</v>
      </c>
    </row>
    <row r="44" spans="1:5" ht="76.5" customHeight="1" x14ac:dyDescent="0.25">
      <c r="A44" s="28" t="s">
        <v>71</v>
      </c>
      <c r="B44" s="14" t="s">
        <v>72</v>
      </c>
      <c r="C44" s="15">
        <f>SUM(C45+C49+C47)</f>
        <v>12303.699999999999</v>
      </c>
      <c r="D44" s="15">
        <f>SUM(D45+D49+D47)</f>
        <v>3586.5</v>
      </c>
      <c r="E44" s="15">
        <f t="shared" si="0"/>
        <v>29.149767955980728</v>
      </c>
    </row>
    <row r="45" spans="1:5" ht="48.75" x14ac:dyDescent="0.25">
      <c r="A45" s="29" t="s">
        <v>73</v>
      </c>
      <c r="B45" s="27" t="s">
        <v>74</v>
      </c>
      <c r="C45" s="19">
        <f>SUM(C46)</f>
        <v>10400.4</v>
      </c>
      <c r="D45" s="19">
        <f>SUM(D46)</f>
        <v>3213.4</v>
      </c>
      <c r="E45" s="19">
        <f t="shared" si="0"/>
        <v>30.896888581208415</v>
      </c>
    </row>
    <row r="46" spans="1:5" ht="72.75" x14ac:dyDescent="0.25">
      <c r="A46" s="30" t="s">
        <v>75</v>
      </c>
      <c r="B46" s="27" t="s">
        <v>76</v>
      </c>
      <c r="C46" s="19">
        <v>10400.4</v>
      </c>
      <c r="D46" s="19">
        <v>3213.4</v>
      </c>
      <c r="E46" s="19">
        <f t="shared" si="0"/>
        <v>30.896888581208415</v>
      </c>
    </row>
    <row r="47" spans="1:5" ht="60.75" x14ac:dyDescent="0.25">
      <c r="A47" s="26" t="s">
        <v>77</v>
      </c>
      <c r="B47" s="18" t="s">
        <v>78</v>
      </c>
      <c r="C47" s="19">
        <f>SUM(C48)</f>
        <v>1500</v>
      </c>
      <c r="D47" s="19">
        <f>SUM(D48)</f>
        <v>107.9</v>
      </c>
      <c r="E47" s="19">
        <f t="shared" si="0"/>
        <v>7.1933333333333334</v>
      </c>
    </row>
    <row r="48" spans="1:5" ht="60.75" customHeight="1" x14ac:dyDescent="0.25">
      <c r="A48" s="26" t="s">
        <v>79</v>
      </c>
      <c r="B48" s="18" t="s">
        <v>80</v>
      </c>
      <c r="C48" s="19">
        <v>1500</v>
      </c>
      <c r="D48" s="19">
        <v>107.9</v>
      </c>
      <c r="E48" s="19">
        <f t="shared" si="0"/>
        <v>7.1933333333333334</v>
      </c>
    </row>
    <row r="49" spans="1:5" ht="60.75" x14ac:dyDescent="0.25">
      <c r="A49" s="29" t="s">
        <v>81</v>
      </c>
      <c r="B49" s="18" t="s">
        <v>82</v>
      </c>
      <c r="C49" s="19">
        <f>SUM(C50)</f>
        <v>403.3</v>
      </c>
      <c r="D49" s="19">
        <f>SUM(D50)</f>
        <v>265.2</v>
      </c>
      <c r="E49" s="19">
        <f t="shared" si="0"/>
        <v>65.757500619885931</v>
      </c>
    </row>
    <row r="50" spans="1:5" ht="48.75" customHeight="1" x14ac:dyDescent="0.25">
      <c r="A50" s="26" t="s">
        <v>83</v>
      </c>
      <c r="B50" s="18" t="s">
        <v>84</v>
      </c>
      <c r="C50" s="19">
        <v>403.3</v>
      </c>
      <c r="D50" s="19">
        <v>265.2</v>
      </c>
      <c r="E50" s="19">
        <f t="shared" si="0"/>
        <v>65.757500619885931</v>
      </c>
    </row>
    <row r="51" spans="1:5" ht="62.25" customHeight="1" x14ac:dyDescent="0.25">
      <c r="A51" s="26" t="s">
        <v>85</v>
      </c>
      <c r="B51" s="18" t="s">
        <v>86</v>
      </c>
      <c r="C51" s="19">
        <f>C52</f>
        <v>2.8</v>
      </c>
      <c r="D51" s="19">
        <f>D52</f>
        <v>2.8</v>
      </c>
      <c r="E51" s="19">
        <f t="shared" si="0"/>
        <v>100</v>
      </c>
    </row>
    <row r="52" spans="1:5" ht="59.25" customHeight="1" x14ac:dyDescent="0.25">
      <c r="A52" s="26" t="s">
        <v>87</v>
      </c>
      <c r="B52" s="18" t="s">
        <v>88</v>
      </c>
      <c r="C52" s="19">
        <v>2.8</v>
      </c>
      <c r="D52" s="19">
        <v>2.8</v>
      </c>
      <c r="E52" s="19">
        <f t="shared" si="0"/>
        <v>100</v>
      </c>
    </row>
    <row r="53" spans="1:5" ht="18" customHeight="1" x14ac:dyDescent="0.25">
      <c r="A53" s="13" t="s">
        <v>89</v>
      </c>
      <c r="B53" s="14" t="s">
        <v>90</v>
      </c>
      <c r="C53" s="15">
        <f>C54+C56</f>
        <v>500</v>
      </c>
      <c r="D53" s="15">
        <f>D54+D56</f>
        <v>465</v>
      </c>
      <c r="E53" s="15">
        <f t="shared" si="0"/>
        <v>93</v>
      </c>
    </row>
    <row r="54" spans="1:5" ht="15.75" x14ac:dyDescent="0.25">
      <c r="A54" s="13" t="s">
        <v>91</v>
      </c>
      <c r="B54" s="14" t="s">
        <v>92</v>
      </c>
      <c r="C54" s="15">
        <f>C55</f>
        <v>450</v>
      </c>
      <c r="D54" s="15">
        <f>D55</f>
        <v>418.7</v>
      </c>
      <c r="E54" s="15">
        <f t="shared" si="0"/>
        <v>93.044444444444437</v>
      </c>
    </row>
    <row r="55" spans="1:5" ht="24.75" x14ac:dyDescent="0.25">
      <c r="A55" s="26" t="s">
        <v>93</v>
      </c>
      <c r="B55" s="18" t="s">
        <v>94</v>
      </c>
      <c r="C55" s="19">
        <v>450</v>
      </c>
      <c r="D55" s="19">
        <v>418.7</v>
      </c>
      <c r="E55" s="19">
        <f t="shared" si="0"/>
        <v>93.044444444444437</v>
      </c>
    </row>
    <row r="56" spans="1:5" ht="15.75" x14ac:dyDescent="0.25">
      <c r="A56" s="26" t="s">
        <v>95</v>
      </c>
      <c r="B56" s="18" t="s">
        <v>96</v>
      </c>
      <c r="C56" s="19">
        <f>C57+C58</f>
        <v>50</v>
      </c>
      <c r="D56" s="19">
        <f>D57+D58</f>
        <v>46.3</v>
      </c>
      <c r="E56" s="19">
        <f t="shared" si="0"/>
        <v>92.6</v>
      </c>
    </row>
    <row r="57" spans="1:5" ht="15.75" x14ac:dyDescent="0.25">
      <c r="A57" s="26" t="s">
        <v>97</v>
      </c>
      <c r="B57" s="18" t="s">
        <v>98</v>
      </c>
      <c r="C57" s="19">
        <v>48.5</v>
      </c>
      <c r="D57" s="19">
        <v>44.8</v>
      </c>
      <c r="E57" s="19">
        <f t="shared" si="0"/>
        <v>92.371134020618555</v>
      </c>
    </row>
    <row r="58" spans="1:5" ht="15.75" x14ac:dyDescent="0.25">
      <c r="A58" s="26" t="s">
        <v>99</v>
      </c>
      <c r="B58" s="18" t="s">
        <v>100</v>
      </c>
      <c r="C58" s="19">
        <v>1.5</v>
      </c>
      <c r="D58" s="19">
        <v>1.5</v>
      </c>
      <c r="E58" s="19">
        <f t="shared" si="0"/>
        <v>100</v>
      </c>
    </row>
    <row r="59" spans="1:5" ht="24.75" x14ac:dyDescent="0.25">
      <c r="A59" s="13" t="s">
        <v>101</v>
      </c>
      <c r="B59" s="14" t="s">
        <v>102</v>
      </c>
      <c r="C59" s="15">
        <f>C62</f>
        <v>3.9</v>
      </c>
      <c r="D59" s="15">
        <f>D62</f>
        <v>3.9</v>
      </c>
      <c r="E59" s="15">
        <f t="shared" si="0"/>
        <v>100</v>
      </c>
    </row>
    <row r="60" spans="1:5" ht="15.75" x14ac:dyDescent="0.25">
      <c r="A60" s="13" t="s">
        <v>103</v>
      </c>
      <c r="B60" s="14" t="s">
        <v>104</v>
      </c>
      <c r="C60" s="15">
        <f>C61</f>
        <v>3.9</v>
      </c>
      <c r="D60" s="15">
        <f>D61</f>
        <v>3.9</v>
      </c>
      <c r="E60" s="15">
        <f t="shared" si="0"/>
        <v>100</v>
      </c>
    </row>
    <row r="61" spans="1:5" ht="15.75" x14ac:dyDescent="0.25">
      <c r="A61" s="26" t="s">
        <v>105</v>
      </c>
      <c r="B61" s="18" t="s">
        <v>106</v>
      </c>
      <c r="C61" s="19">
        <f>C62</f>
        <v>3.9</v>
      </c>
      <c r="D61" s="19">
        <f>D62</f>
        <v>3.9</v>
      </c>
      <c r="E61" s="19">
        <f t="shared" si="0"/>
        <v>100</v>
      </c>
    </row>
    <row r="62" spans="1:5" ht="24.75" x14ac:dyDescent="0.25">
      <c r="A62" s="26" t="s">
        <v>107</v>
      </c>
      <c r="B62" s="18" t="s">
        <v>108</v>
      </c>
      <c r="C62" s="19">
        <v>3.9</v>
      </c>
      <c r="D62" s="19">
        <v>3.9</v>
      </c>
      <c r="E62" s="19">
        <f t="shared" si="0"/>
        <v>100</v>
      </c>
    </row>
    <row r="63" spans="1:5" ht="19.5" customHeight="1" x14ac:dyDescent="0.25">
      <c r="A63" s="13" t="s">
        <v>109</v>
      </c>
      <c r="B63" s="14" t="s">
        <v>110</v>
      </c>
      <c r="C63" s="15">
        <f>SUM(C64+C66)</f>
        <v>15972</v>
      </c>
      <c r="D63" s="15">
        <f>SUM(D64+D66)</f>
        <v>622</v>
      </c>
      <c r="E63" s="15">
        <f t="shared" si="0"/>
        <v>3.8943150513398446</v>
      </c>
    </row>
    <row r="64" spans="1:5" ht="72.75" x14ac:dyDescent="0.25">
      <c r="A64" s="28" t="s">
        <v>111</v>
      </c>
      <c r="B64" s="14" t="s">
        <v>112</v>
      </c>
      <c r="C64" s="15">
        <f>SUM(C65)</f>
        <v>15350</v>
      </c>
      <c r="D64" s="15">
        <f>SUM(D65)</f>
        <v>0</v>
      </c>
      <c r="E64" s="15">
        <f t="shared" si="0"/>
        <v>0</v>
      </c>
    </row>
    <row r="65" spans="1:5" ht="78" customHeight="1" x14ac:dyDescent="0.25">
      <c r="A65" s="29" t="s">
        <v>113</v>
      </c>
      <c r="B65" s="18" t="s">
        <v>114</v>
      </c>
      <c r="C65" s="19">
        <v>15350</v>
      </c>
      <c r="D65" s="19">
        <v>0</v>
      </c>
      <c r="E65" s="19">
        <f t="shared" si="0"/>
        <v>0</v>
      </c>
    </row>
    <row r="66" spans="1:5" ht="24.75" x14ac:dyDescent="0.25">
      <c r="A66" s="28" t="s">
        <v>115</v>
      </c>
      <c r="B66" s="14" t="s">
        <v>116</v>
      </c>
      <c r="C66" s="15">
        <f>C67</f>
        <v>622</v>
      </c>
      <c r="D66" s="15">
        <f>D67</f>
        <v>622</v>
      </c>
      <c r="E66" s="15">
        <f t="shared" si="0"/>
        <v>100</v>
      </c>
    </row>
    <row r="67" spans="1:5" ht="48.75" x14ac:dyDescent="0.25">
      <c r="A67" s="17" t="s">
        <v>117</v>
      </c>
      <c r="B67" s="31" t="s">
        <v>118</v>
      </c>
      <c r="C67" s="19">
        <v>622</v>
      </c>
      <c r="D67" s="19">
        <v>622</v>
      </c>
      <c r="E67" s="19">
        <f t="shared" si="0"/>
        <v>100</v>
      </c>
    </row>
    <row r="68" spans="1:5" ht="15.75" x14ac:dyDescent="0.25">
      <c r="A68" s="32" t="s">
        <v>119</v>
      </c>
      <c r="B68" s="33" t="s">
        <v>120</v>
      </c>
      <c r="C68" s="15">
        <f>C69+C94+C97</f>
        <v>933</v>
      </c>
      <c r="D68" s="15">
        <f>D69+D94+D97</f>
        <v>578.80000000000007</v>
      </c>
      <c r="E68" s="15">
        <f t="shared" si="0"/>
        <v>62.036441586280823</v>
      </c>
    </row>
    <row r="69" spans="1:5" ht="36.75" x14ac:dyDescent="0.25">
      <c r="A69" s="34" t="s">
        <v>121</v>
      </c>
      <c r="B69" s="35" t="s">
        <v>122</v>
      </c>
      <c r="C69" s="15">
        <f>C73+C75+C79+C84+C87+C89+C91+C70+C82</f>
        <v>317.79999999999995</v>
      </c>
      <c r="D69" s="15">
        <f>D73+D75+D79+D84+D87+D89+D91+D70+D82</f>
        <v>112.2</v>
      </c>
      <c r="E69" s="15">
        <f t="shared" si="0"/>
        <v>35.30522341095029</v>
      </c>
    </row>
    <row r="70" spans="1:5" ht="84" x14ac:dyDescent="0.25">
      <c r="A70" s="36" t="s">
        <v>123</v>
      </c>
      <c r="B70" s="35" t="s">
        <v>124</v>
      </c>
      <c r="C70" s="15">
        <f>C71+C72</f>
        <v>9.4</v>
      </c>
      <c r="D70" s="15">
        <f>D71+D72</f>
        <v>7.9</v>
      </c>
      <c r="E70" s="15">
        <f t="shared" si="0"/>
        <v>84.042553191489361</v>
      </c>
    </row>
    <row r="71" spans="1:5" ht="36" customHeight="1" x14ac:dyDescent="0.25">
      <c r="A71" s="37" t="s">
        <v>125</v>
      </c>
      <c r="B71" s="38" t="s">
        <v>126</v>
      </c>
      <c r="C71" s="19">
        <v>8</v>
      </c>
      <c r="D71" s="19">
        <v>6.5</v>
      </c>
      <c r="E71" s="19">
        <f t="shared" si="0"/>
        <v>81.25</v>
      </c>
    </row>
    <row r="72" spans="1:5" ht="37.5" customHeight="1" x14ac:dyDescent="0.25">
      <c r="A72" s="37" t="s">
        <v>125</v>
      </c>
      <c r="B72" s="38" t="s">
        <v>127</v>
      </c>
      <c r="C72" s="19">
        <v>1.4</v>
      </c>
      <c r="D72" s="19">
        <v>1.4</v>
      </c>
      <c r="E72" s="19">
        <f t="shared" si="0"/>
        <v>100</v>
      </c>
    </row>
    <row r="73" spans="1:5" ht="60.75" x14ac:dyDescent="0.25">
      <c r="A73" s="34" t="s">
        <v>128</v>
      </c>
      <c r="B73" s="35" t="s">
        <v>129</v>
      </c>
      <c r="C73" s="15">
        <f>C74</f>
        <v>7.5</v>
      </c>
      <c r="D73" s="15">
        <f>D74</f>
        <v>7.5</v>
      </c>
      <c r="E73" s="15">
        <f t="shared" si="0"/>
        <v>100</v>
      </c>
    </row>
    <row r="74" spans="1:5" ht="72.75" x14ac:dyDescent="0.25">
      <c r="A74" s="39" t="s">
        <v>130</v>
      </c>
      <c r="B74" s="38" t="s">
        <v>131</v>
      </c>
      <c r="C74" s="19">
        <v>7.5</v>
      </c>
      <c r="D74" s="19">
        <v>7.5</v>
      </c>
      <c r="E74" s="19">
        <f t="shared" si="0"/>
        <v>100</v>
      </c>
    </row>
    <row r="75" spans="1:5" ht="48.75" x14ac:dyDescent="0.25">
      <c r="A75" s="34" t="s">
        <v>132</v>
      </c>
      <c r="B75" s="35" t="s">
        <v>133</v>
      </c>
      <c r="C75" s="15">
        <f>C76+C78+C77</f>
        <v>162.39999999999998</v>
      </c>
      <c r="D75" s="15">
        <f>D76+D78+D77</f>
        <v>30</v>
      </c>
      <c r="E75" s="15">
        <f t="shared" si="0"/>
        <v>18.47290640394089</v>
      </c>
    </row>
    <row r="76" spans="1:5" ht="72.75" x14ac:dyDescent="0.25">
      <c r="A76" s="39" t="s">
        <v>134</v>
      </c>
      <c r="B76" s="38" t="s">
        <v>135</v>
      </c>
      <c r="C76" s="19">
        <v>68.099999999999994</v>
      </c>
      <c r="D76" s="19">
        <v>0</v>
      </c>
      <c r="E76" s="19">
        <f t="shared" si="0"/>
        <v>0</v>
      </c>
    </row>
    <row r="77" spans="1:5" ht="76.5" x14ac:dyDescent="0.25">
      <c r="A77" s="40" t="s">
        <v>136</v>
      </c>
      <c r="B77" s="41" t="s">
        <v>137</v>
      </c>
      <c r="C77" s="19">
        <v>5</v>
      </c>
      <c r="D77" s="19">
        <v>5</v>
      </c>
      <c r="E77" s="19">
        <f t="shared" si="0"/>
        <v>100</v>
      </c>
    </row>
    <row r="78" spans="1:5" ht="60.75" x14ac:dyDescent="0.25">
      <c r="A78" s="39" t="s">
        <v>138</v>
      </c>
      <c r="B78" s="38" t="s">
        <v>139</v>
      </c>
      <c r="C78" s="19">
        <v>89.3</v>
      </c>
      <c r="D78" s="19">
        <v>25</v>
      </c>
      <c r="E78" s="19">
        <f t="shared" si="0"/>
        <v>27.995520716685331</v>
      </c>
    </row>
    <row r="79" spans="1:5" ht="48.75" x14ac:dyDescent="0.25">
      <c r="A79" s="34" t="s">
        <v>140</v>
      </c>
      <c r="B79" s="35" t="s">
        <v>141</v>
      </c>
      <c r="C79" s="15">
        <f>C81+C80</f>
        <v>12</v>
      </c>
      <c r="D79" s="15">
        <f>D81+D80</f>
        <v>13</v>
      </c>
      <c r="E79" s="15">
        <f t="shared" si="0"/>
        <v>108.33333333333333</v>
      </c>
    </row>
    <row r="80" spans="1:5" ht="72" x14ac:dyDescent="0.25">
      <c r="A80" s="42" t="s">
        <v>142</v>
      </c>
      <c r="B80" s="41" t="s">
        <v>143</v>
      </c>
      <c r="C80" s="19">
        <v>12</v>
      </c>
      <c r="D80" s="19">
        <v>13</v>
      </c>
      <c r="E80" s="19">
        <f t="shared" si="0"/>
        <v>108.33333333333333</v>
      </c>
    </row>
    <row r="81" spans="1:5" ht="61.5" hidden="1" customHeight="1" x14ac:dyDescent="0.25">
      <c r="A81" s="39" t="s">
        <v>144</v>
      </c>
      <c r="B81" s="38" t="s">
        <v>145</v>
      </c>
      <c r="C81" s="19">
        <v>0</v>
      </c>
      <c r="D81" s="19">
        <v>0</v>
      </c>
      <c r="E81" s="19" t="e">
        <f t="shared" si="0"/>
        <v>#DIV/0!</v>
      </c>
    </row>
    <row r="82" spans="1:5" ht="56.25" customHeight="1" x14ac:dyDescent="0.25">
      <c r="A82" s="43" t="s">
        <v>146</v>
      </c>
      <c r="B82" s="44" t="s">
        <v>147</v>
      </c>
      <c r="C82" s="45">
        <f>C83</f>
        <v>3</v>
      </c>
      <c r="D82" s="45">
        <f>D83</f>
        <v>3</v>
      </c>
      <c r="E82" s="15">
        <f t="shared" si="0"/>
        <v>100</v>
      </c>
    </row>
    <row r="83" spans="1:5" ht="60" x14ac:dyDescent="0.25">
      <c r="A83" s="42" t="s">
        <v>148</v>
      </c>
      <c r="B83" s="46" t="s">
        <v>149</v>
      </c>
      <c r="C83" s="47">
        <v>3</v>
      </c>
      <c r="D83" s="47">
        <v>3</v>
      </c>
      <c r="E83" s="19">
        <f t="shared" si="0"/>
        <v>100</v>
      </c>
    </row>
    <row r="84" spans="1:5" ht="60.75" x14ac:dyDescent="0.25">
      <c r="A84" s="48" t="s">
        <v>150</v>
      </c>
      <c r="B84" s="49" t="s">
        <v>151</v>
      </c>
      <c r="C84" s="45">
        <f>C85+C86</f>
        <v>65.3</v>
      </c>
      <c r="D84" s="45">
        <f>D85+D86</f>
        <v>0.3</v>
      </c>
      <c r="E84" s="15">
        <f t="shared" si="0"/>
        <v>0.45941807044410415</v>
      </c>
    </row>
    <row r="85" spans="1:5" ht="88.5" customHeight="1" x14ac:dyDescent="0.25">
      <c r="A85" s="39" t="s">
        <v>152</v>
      </c>
      <c r="B85" s="38" t="s">
        <v>153</v>
      </c>
      <c r="C85" s="47">
        <v>65</v>
      </c>
      <c r="D85" s="19">
        <v>0</v>
      </c>
      <c r="E85" s="19">
        <f t="shared" si="0"/>
        <v>0</v>
      </c>
    </row>
    <row r="86" spans="1:5" ht="72.75" customHeight="1" x14ac:dyDescent="0.25">
      <c r="A86" s="39" t="s">
        <v>154</v>
      </c>
      <c r="B86" s="38" t="s">
        <v>155</v>
      </c>
      <c r="C86" s="47">
        <v>0.3</v>
      </c>
      <c r="D86" s="47">
        <v>0.3</v>
      </c>
      <c r="E86" s="19">
        <f t="shared" si="0"/>
        <v>100</v>
      </c>
    </row>
    <row r="87" spans="1:5" ht="62.25" customHeight="1" x14ac:dyDescent="0.25">
      <c r="A87" s="34" t="s">
        <v>156</v>
      </c>
      <c r="B87" s="35" t="s">
        <v>157</v>
      </c>
      <c r="C87" s="45">
        <f>C88</f>
        <v>14</v>
      </c>
      <c r="D87" s="45">
        <f>D88</f>
        <v>14</v>
      </c>
      <c r="E87" s="15">
        <f t="shared" si="0"/>
        <v>100</v>
      </c>
    </row>
    <row r="88" spans="1:5" ht="85.5" customHeight="1" x14ac:dyDescent="0.25">
      <c r="A88" s="39" t="s">
        <v>158</v>
      </c>
      <c r="B88" s="38" t="s">
        <v>159</v>
      </c>
      <c r="C88" s="47">
        <v>14</v>
      </c>
      <c r="D88" s="19">
        <v>14</v>
      </c>
      <c r="E88" s="19">
        <f t="shared" si="0"/>
        <v>100</v>
      </c>
    </row>
    <row r="89" spans="1:5" ht="51" customHeight="1" x14ac:dyDescent="0.25">
      <c r="A89" s="34" t="s">
        <v>160</v>
      </c>
      <c r="B89" s="35" t="s">
        <v>161</v>
      </c>
      <c r="C89" s="45">
        <f>C90</f>
        <v>13.5</v>
      </c>
      <c r="D89" s="45">
        <f>D90</f>
        <v>13.5</v>
      </c>
      <c r="E89" s="15">
        <f t="shared" si="0"/>
        <v>100</v>
      </c>
    </row>
    <row r="90" spans="1:5" ht="60.75" x14ac:dyDescent="0.25">
      <c r="A90" s="39" t="s">
        <v>162</v>
      </c>
      <c r="B90" s="38" t="s">
        <v>163</v>
      </c>
      <c r="C90" s="47">
        <v>13.5</v>
      </c>
      <c r="D90" s="19">
        <v>13.5</v>
      </c>
      <c r="E90" s="19">
        <f t="shared" si="0"/>
        <v>100</v>
      </c>
    </row>
    <row r="91" spans="1:5" ht="60.75" x14ac:dyDescent="0.25">
      <c r="A91" s="34" t="s">
        <v>164</v>
      </c>
      <c r="B91" s="35" t="s">
        <v>165</v>
      </c>
      <c r="C91" s="45">
        <f>C92+C93</f>
        <v>30.7</v>
      </c>
      <c r="D91" s="45">
        <f>D92+D93</f>
        <v>23</v>
      </c>
      <c r="E91" s="15">
        <f t="shared" si="0"/>
        <v>74.918566775244301</v>
      </c>
    </row>
    <row r="92" spans="1:5" ht="72.75" x14ac:dyDescent="0.25">
      <c r="A92" s="39" t="s">
        <v>166</v>
      </c>
      <c r="B92" s="38" t="s">
        <v>167</v>
      </c>
      <c r="C92" s="47">
        <v>30</v>
      </c>
      <c r="D92" s="19">
        <v>22.3</v>
      </c>
      <c r="E92" s="19">
        <f t="shared" si="0"/>
        <v>74.333333333333343</v>
      </c>
    </row>
    <row r="93" spans="1:5" ht="72.75" x14ac:dyDescent="0.25">
      <c r="A93" s="39" t="s">
        <v>166</v>
      </c>
      <c r="B93" s="38" t="s">
        <v>168</v>
      </c>
      <c r="C93" s="47">
        <v>0.7</v>
      </c>
      <c r="D93" s="47">
        <v>0.7</v>
      </c>
      <c r="E93" s="19">
        <f t="shared" si="0"/>
        <v>100</v>
      </c>
    </row>
    <row r="94" spans="1:5" ht="96.75" x14ac:dyDescent="0.25">
      <c r="A94" s="32" t="s">
        <v>169</v>
      </c>
      <c r="B94" s="35" t="s">
        <v>170</v>
      </c>
      <c r="C94" s="45">
        <f>C95</f>
        <v>134.80000000000001</v>
      </c>
      <c r="D94" s="45">
        <f>D95</f>
        <v>0</v>
      </c>
      <c r="E94" s="15">
        <f t="shared" si="0"/>
        <v>0</v>
      </c>
    </row>
    <row r="95" spans="1:5" ht="63.75" customHeight="1" x14ac:dyDescent="0.25">
      <c r="A95" s="50" t="s">
        <v>171</v>
      </c>
      <c r="B95" s="38" t="s">
        <v>172</v>
      </c>
      <c r="C95" s="47">
        <f>C96</f>
        <v>134.80000000000001</v>
      </c>
      <c r="D95" s="47">
        <f>D96</f>
        <v>0</v>
      </c>
      <c r="E95" s="19">
        <f t="shared" si="0"/>
        <v>0</v>
      </c>
    </row>
    <row r="96" spans="1:5" ht="61.5" customHeight="1" x14ac:dyDescent="0.25">
      <c r="A96" s="50" t="s">
        <v>173</v>
      </c>
      <c r="B96" s="51" t="s">
        <v>174</v>
      </c>
      <c r="C96" s="47">
        <v>134.80000000000001</v>
      </c>
      <c r="D96" s="19">
        <v>0</v>
      </c>
      <c r="E96" s="19">
        <f t="shared" si="0"/>
        <v>0</v>
      </c>
    </row>
    <row r="97" spans="1:5" ht="24.75" x14ac:dyDescent="0.25">
      <c r="A97" s="52" t="s">
        <v>175</v>
      </c>
      <c r="B97" s="53" t="s">
        <v>176</v>
      </c>
      <c r="C97" s="45">
        <f>C100+C98+C107</f>
        <v>480.40000000000003</v>
      </c>
      <c r="D97" s="45">
        <f>D100+D98+D107</f>
        <v>466.6</v>
      </c>
      <c r="E97" s="15">
        <f t="shared" si="0"/>
        <v>97.127393838467952</v>
      </c>
    </row>
    <row r="98" spans="1:5" ht="84" x14ac:dyDescent="0.25">
      <c r="A98" s="54" t="s">
        <v>177</v>
      </c>
      <c r="B98" s="53" t="s">
        <v>178</v>
      </c>
      <c r="C98" s="45">
        <f>C99</f>
        <v>174.2</v>
      </c>
      <c r="D98" s="45">
        <f>D99</f>
        <v>174.2</v>
      </c>
      <c r="E98" s="15">
        <f t="shared" si="0"/>
        <v>100</v>
      </c>
    </row>
    <row r="99" spans="1:5" ht="36" x14ac:dyDescent="0.25">
      <c r="A99" s="42" t="s">
        <v>179</v>
      </c>
      <c r="B99" s="55" t="s">
        <v>180</v>
      </c>
      <c r="C99" s="47">
        <v>174.2</v>
      </c>
      <c r="D99" s="47">
        <v>174.2</v>
      </c>
      <c r="E99" s="19">
        <f t="shared" si="0"/>
        <v>100</v>
      </c>
    </row>
    <row r="100" spans="1:5" ht="60.75" x14ac:dyDescent="0.25">
      <c r="A100" s="52" t="s">
        <v>181</v>
      </c>
      <c r="B100" s="53" t="s">
        <v>182</v>
      </c>
      <c r="C100" s="45">
        <f>C102+C103+C106+C105+C101+C104</f>
        <v>266.20000000000005</v>
      </c>
      <c r="D100" s="45">
        <f>D102+D103+D106+D105+D101+D104</f>
        <v>252.4</v>
      </c>
      <c r="E100" s="15">
        <f t="shared" si="0"/>
        <v>94.815927873779103</v>
      </c>
    </row>
    <row r="101" spans="1:5" ht="53.25" customHeight="1" x14ac:dyDescent="0.25">
      <c r="A101" s="56" t="s">
        <v>183</v>
      </c>
      <c r="B101" s="38" t="s">
        <v>184</v>
      </c>
      <c r="C101" s="47">
        <v>5.3</v>
      </c>
      <c r="D101" s="19">
        <v>5.3</v>
      </c>
      <c r="E101" s="19">
        <f>D101/C101*100</f>
        <v>100</v>
      </c>
    </row>
    <row r="102" spans="1:5" ht="52.5" customHeight="1" x14ac:dyDescent="0.25">
      <c r="A102" s="56" t="s">
        <v>183</v>
      </c>
      <c r="B102" s="38" t="s">
        <v>185</v>
      </c>
      <c r="C102" s="47">
        <v>220</v>
      </c>
      <c r="D102" s="19">
        <v>206.2</v>
      </c>
      <c r="E102" s="19">
        <f t="shared" si="0"/>
        <v>93.72727272727272</v>
      </c>
    </row>
    <row r="103" spans="1:5" ht="48.75" x14ac:dyDescent="0.25">
      <c r="A103" s="56" t="s">
        <v>186</v>
      </c>
      <c r="B103" s="38" t="s">
        <v>187</v>
      </c>
      <c r="C103" s="47">
        <v>15</v>
      </c>
      <c r="D103" s="19">
        <v>15</v>
      </c>
      <c r="E103" s="19">
        <f t="shared" si="0"/>
        <v>100</v>
      </c>
    </row>
    <row r="104" spans="1:5" ht="48.75" x14ac:dyDescent="0.25">
      <c r="A104" s="56" t="s">
        <v>186</v>
      </c>
      <c r="B104" s="38" t="s">
        <v>188</v>
      </c>
      <c r="C104" s="47">
        <v>17.100000000000001</v>
      </c>
      <c r="D104" s="19">
        <v>17.100000000000001</v>
      </c>
      <c r="E104" s="19">
        <f>D104/C104*100</f>
        <v>100</v>
      </c>
    </row>
    <row r="105" spans="1:5" ht="48.75" x14ac:dyDescent="0.25">
      <c r="A105" s="56" t="s">
        <v>186</v>
      </c>
      <c r="B105" s="38" t="s">
        <v>189</v>
      </c>
      <c r="C105" s="47">
        <v>5</v>
      </c>
      <c r="D105" s="19">
        <v>5</v>
      </c>
      <c r="E105" s="19">
        <f t="shared" si="0"/>
        <v>100</v>
      </c>
    </row>
    <row r="106" spans="1:5" ht="60.75" x14ac:dyDescent="0.25">
      <c r="A106" s="56" t="s">
        <v>190</v>
      </c>
      <c r="B106" s="38" t="s">
        <v>191</v>
      </c>
      <c r="C106" s="47">
        <v>3.8</v>
      </c>
      <c r="D106" s="19">
        <v>3.8</v>
      </c>
      <c r="E106" s="19">
        <f t="shared" si="0"/>
        <v>100</v>
      </c>
    </row>
    <row r="107" spans="1:5" ht="20.25" customHeight="1" x14ac:dyDescent="0.25">
      <c r="A107" s="57" t="s">
        <v>192</v>
      </c>
      <c r="B107" s="14" t="s">
        <v>193</v>
      </c>
      <c r="C107" s="15">
        <f>C108</f>
        <v>40</v>
      </c>
      <c r="D107" s="15">
        <f>D108</f>
        <v>40</v>
      </c>
      <c r="E107" s="19">
        <f t="shared" si="0"/>
        <v>100</v>
      </c>
    </row>
    <row r="108" spans="1:5" ht="72.75" x14ac:dyDescent="0.25">
      <c r="A108" s="17" t="s">
        <v>194</v>
      </c>
      <c r="B108" s="18" t="s">
        <v>195</v>
      </c>
      <c r="C108" s="19">
        <v>40</v>
      </c>
      <c r="D108" s="19">
        <v>40</v>
      </c>
      <c r="E108" s="19">
        <f t="shared" si="0"/>
        <v>100</v>
      </c>
    </row>
    <row r="109" spans="1:5" ht="21" customHeight="1" x14ac:dyDescent="0.25">
      <c r="A109" s="13" t="s">
        <v>196</v>
      </c>
      <c r="B109" s="58" t="s">
        <v>197</v>
      </c>
      <c r="C109" s="15">
        <f>C110+C182</f>
        <v>496458.9</v>
      </c>
      <c r="D109" s="15">
        <f>D110+D182</f>
        <v>299317.50000000006</v>
      </c>
      <c r="E109" s="15">
        <f t="shared" si="0"/>
        <v>60.290489303344152</v>
      </c>
    </row>
    <row r="110" spans="1:5" ht="36.75" x14ac:dyDescent="0.25">
      <c r="A110" s="13" t="s">
        <v>198</v>
      </c>
      <c r="B110" s="58" t="s">
        <v>199</v>
      </c>
      <c r="C110" s="15">
        <f>C111+C116+C146+C172</f>
        <v>496446.9</v>
      </c>
      <c r="D110" s="15">
        <f>D111+D116+D146+D172</f>
        <v>299307.80000000005</v>
      </c>
      <c r="E110" s="15">
        <f t="shared" si="0"/>
        <v>60.289992746454871</v>
      </c>
    </row>
    <row r="111" spans="1:5" ht="24.75" x14ac:dyDescent="0.25">
      <c r="A111" s="20" t="s">
        <v>200</v>
      </c>
      <c r="B111" s="21" t="s">
        <v>201</v>
      </c>
      <c r="C111" s="15">
        <f>C112</f>
        <v>2362.3000000000002</v>
      </c>
      <c r="D111" s="15">
        <f>D112</f>
        <v>1612.3</v>
      </c>
      <c r="E111" s="15">
        <f t="shared" si="0"/>
        <v>68.251280531685211</v>
      </c>
    </row>
    <row r="112" spans="1:5" ht="24" customHeight="1" x14ac:dyDescent="0.25">
      <c r="A112" s="59" t="s">
        <v>202</v>
      </c>
      <c r="B112" s="60" t="s">
        <v>203</v>
      </c>
      <c r="C112" s="61">
        <f>C113+C114+C115</f>
        <v>2362.3000000000002</v>
      </c>
      <c r="D112" s="62">
        <f>D113+D114+D115</f>
        <v>1612.3</v>
      </c>
      <c r="E112" s="15">
        <f t="shared" si="0"/>
        <v>68.251280531685211</v>
      </c>
    </row>
    <row r="113" spans="1:5" ht="36.75" customHeight="1" x14ac:dyDescent="0.25">
      <c r="A113" s="63" t="s">
        <v>204</v>
      </c>
      <c r="B113" s="41" t="s">
        <v>205</v>
      </c>
      <c r="C113" s="64">
        <v>812.3</v>
      </c>
      <c r="D113" s="65">
        <v>812.3</v>
      </c>
      <c r="E113" s="19">
        <f t="shared" si="0"/>
        <v>100</v>
      </c>
    </row>
    <row r="114" spans="1:5" ht="38.25" customHeight="1" x14ac:dyDescent="0.25">
      <c r="A114" s="63" t="s">
        <v>206</v>
      </c>
      <c r="B114" s="41" t="s">
        <v>205</v>
      </c>
      <c r="C114" s="64">
        <v>800</v>
      </c>
      <c r="D114" s="65">
        <v>800</v>
      </c>
      <c r="E114" s="19">
        <f t="shared" si="0"/>
        <v>100</v>
      </c>
    </row>
    <row r="115" spans="1:5" ht="36" customHeight="1" x14ac:dyDescent="0.25">
      <c r="A115" s="63" t="s">
        <v>207</v>
      </c>
      <c r="B115" s="41" t="s">
        <v>205</v>
      </c>
      <c r="C115" s="64">
        <v>750</v>
      </c>
      <c r="D115" s="65">
        <v>0</v>
      </c>
      <c r="E115" s="19">
        <f t="shared" si="0"/>
        <v>0</v>
      </c>
    </row>
    <row r="116" spans="1:5" ht="27" customHeight="1" x14ac:dyDescent="0.25">
      <c r="A116" s="66" t="s">
        <v>208</v>
      </c>
      <c r="B116" s="67" t="s">
        <v>209</v>
      </c>
      <c r="C116" s="68">
        <f>C135+C123+C117+C127+C130+C119+C121+C125</f>
        <v>279131.39999999997</v>
      </c>
      <c r="D116" s="68">
        <f>D135+D123+D117+D127+D130+D119+D121+D125</f>
        <v>156337.5</v>
      </c>
      <c r="E116" s="15">
        <f t="shared" si="0"/>
        <v>56.0085680077555</v>
      </c>
    </row>
    <row r="117" spans="1:5" ht="47.25" customHeight="1" x14ac:dyDescent="0.25">
      <c r="A117" s="20" t="s">
        <v>210</v>
      </c>
      <c r="B117" s="21" t="s">
        <v>211</v>
      </c>
      <c r="C117" s="69">
        <f>C118</f>
        <v>11615</v>
      </c>
      <c r="D117" s="69">
        <f>D118</f>
        <v>296.3</v>
      </c>
      <c r="E117" s="15">
        <f t="shared" si="0"/>
        <v>2.5510116229014206</v>
      </c>
    </row>
    <row r="118" spans="1:5" ht="48" customHeight="1" x14ac:dyDescent="0.25">
      <c r="A118" s="17" t="s">
        <v>212</v>
      </c>
      <c r="B118" s="27" t="s">
        <v>213</v>
      </c>
      <c r="C118" s="65">
        <v>11615</v>
      </c>
      <c r="D118" s="65">
        <v>296.3</v>
      </c>
      <c r="E118" s="19">
        <f t="shared" si="0"/>
        <v>2.5510116229014206</v>
      </c>
    </row>
    <row r="119" spans="1:5" ht="36" customHeight="1" x14ac:dyDescent="0.25">
      <c r="A119" s="20" t="s">
        <v>214</v>
      </c>
      <c r="B119" s="21" t="s">
        <v>215</v>
      </c>
      <c r="C119" s="69">
        <f>C120</f>
        <v>20000</v>
      </c>
      <c r="D119" s="69">
        <f>D120</f>
        <v>4260</v>
      </c>
      <c r="E119" s="15">
        <f t="shared" si="0"/>
        <v>21.3</v>
      </c>
    </row>
    <row r="120" spans="1:5" ht="30.75" customHeight="1" x14ac:dyDescent="0.25">
      <c r="A120" s="17" t="s">
        <v>216</v>
      </c>
      <c r="B120" s="27" t="s">
        <v>217</v>
      </c>
      <c r="C120" s="65">
        <v>20000</v>
      </c>
      <c r="D120" s="65">
        <v>4260</v>
      </c>
      <c r="E120" s="19">
        <f t="shared" si="0"/>
        <v>21.3</v>
      </c>
    </row>
    <row r="121" spans="1:5" ht="36" customHeight="1" x14ac:dyDescent="0.25">
      <c r="A121" s="20" t="s">
        <v>218</v>
      </c>
      <c r="B121" s="21" t="s">
        <v>219</v>
      </c>
      <c r="C121" s="69">
        <f>C122</f>
        <v>1393.66</v>
      </c>
      <c r="D121" s="69">
        <f>D122</f>
        <v>1393.7</v>
      </c>
      <c r="E121" s="15">
        <f t="shared" si="0"/>
        <v>100.00287014049339</v>
      </c>
    </row>
    <row r="122" spans="1:5" ht="36" customHeight="1" x14ac:dyDescent="0.25">
      <c r="A122" s="17" t="s">
        <v>220</v>
      </c>
      <c r="B122" s="27" t="s">
        <v>221</v>
      </c>
      <c r="C122" s="65">
        <v>1393.66</v>
      </c>
      <c r="D122" s="65">
        <v>1393.7</v>
      </c>
      <c r="E122" s="19">
        <f t="shared" si="0"/>
        <v>100.00287014049339</v>
      </c>
    </row>
    <row r="123" spans="1:5" ht="28.5" customHeight="1" x14ac:dyDescent="0.25">
      <c r="A123" s="20" t="s">
        <v>222</v>
      </c>
      <c r="B123" s="21" t="s">
        <v>223</v>
      </c>
      <c r="C123" s="69">
        <f>C124</f>
        <v>3058.04</v>
      </c>
      <c r="D123" s="69">
        <f>D124</f>
        <v>0</v>
      </c>
      <c r="E123" s="15">
        <f t="shared" si="0"/>
        <v>0</v>
      </c>
    </row>
    <row r="124" spans="1:5" ht="41.25" customHeight="1" x14ac:dyDescent="0.25">
      <c r="A124" s="17" t="s">
        <v>224</v>
      </c>
      <c r="B124" s="27" t="s">
        <v>225</v>
      </c>
      <c r="C124" s="65">
        <v>3058.04</v>
      </c>
      <c r="D124" s="65">
        <v>0</v>
      </c>
      <c r="E124" s="19">
        <f t="shared" si="0"/>
        <v>0</v>
      </c>
    </row>
    <row r="125" spans="1:5" ht="54" customHeight="1" x14ac:dyDescent="0.25">
      <c r="A125" s="70" t="s">
        <v>226</v>
      </c>
      <c r="B125" s="71" t="s">
        <v>227</v>
      </c>
      <c r="C125" s="69">
        <f>C126</f>
        <v>2474.9</v>
      </c>
      <c r="D125" s="69">
        <f>D126</f>
        <v>0</v>
      </c>
      <c r="E125" s="15">
        <f t="shared" si="0"/>
        <v>0</v>
      </c>
    </row>
    <row r="126" spans="1:5" ht="66" customHeight="1" x14ac:dyDescent="0.25">
      <c r="A126" s="72" t="s">
        <v>228</v>
      </c>
      <c r="B126" s="73" t="s">
        <v>229</v>
      </c>
      <c r="C126" s="65">
        <v>2474.9</v>
      </c>
      <c r="D126" s="65">
        <v>0</v>
      </c>
      <c r="E126" s="19">
        <f t="shared" si="0"/>
        <v>0</v>
      </c>
    </row>
    <row r="127" spans="1:5" ht="24.75" x14ac:dyDescent="0.25">
      <c r="A127" s="66" t="s">
        <v>230</v>
      </c>
      <c r="B127" s="21" t="s">
        <v>231</v>
      </c>
      <c r="C127" s="69">
        <f>C128+C129</f>
        <v>45021.2</v>
      </c>
      <c r="D127" s="69">
        <f>D128+D129</f>
        <v>42103.700000000004</v>
      </c>
      <c r="E127" s="15">
        <f t="shared" si="0"/>
        <v>93.519719598766812</v>
      </c>
    </row>
    <row r="128" spans="1:5" ht="18.75" customHeight="1" x14ac:dyDescent="0.25">
      <c r="A128" s="17" t="s">
        <v>232</v>
      </c>
      <c r="B128" s="27" t="s">
        <v>233</v>
      </c>
      <c r="C128" s="65">
        <v>10236.799999999999</v>
      </c>
      <c r="D128" s="65">
        <v>7319.3</v>
      </c>
      <c r="E128" s="19">
        <f t="shared" si="0"/>
        <v>71.499882775867462</v>
      </c>
    </row>
    <row r="129" spans="1:5" ht="42" customHeight="1" x14ac:dyDescent="0.25">
      <c r="A129" s="74" t="s">
        <v>234</v>
      </c>
      <c r="B129" s="27" t="s">
        <v>233</v>
      </c>
      <c r="C129" s="65">
        <v>34784.400000000001</v>
      </c>
      <c r="D129" s="65">
        <v>34784.400000000001</v>
      </c>
      <c r="E129" s="19">
        <f>D129/C129*100</f>
        <v>100</v>
      </c>
    </row>
    <row r="130" spans="1:5" ht="48.75" x14ac:dyDescent="0.25">
      <c r="A130" s="20" t="s">
        <v>235</v>
      </c>
      <c r="B130" s="21" t="s">
        <v>236</v>
      </c>
      <c r="C130" s="69">
        <f>SUM(C131:C134)</f>
        <v>166288.9</v>
      </c>
      <c r="D130" s="69">
        <f>SUM(D131:D134)</f>
        <v>84032.7</v>
      </c>
      <c r="E130" s="15">
        <f t="shared" si="0"/>
        <v>50.53416072870769</v>
      </c>
    </row>
    <row r="131" spans="1:5" ht="36.75" x14ac:dyDescent="0.25">
      <c r="A131" s="17" t="s">
        <v>237</v>
      </c>
      <c r="B131" s="27" t="s">
        <v>238</v>
      </c>
      <c r="C131" s="65">
        <v>150828.29999999999</v>
      </c>
      <c r="D131" s="65">
        <v>72150.2</v>
      </c>
      <c r="E131" s="19">
        <f t="shared" si="0"/>
        <v>47.835983035013989</v>
      </c>
    </row>
    <row r="132" spans="1:5" ht="48.75" x14ac:dyDescent="0.25">
      <c r="A132" s="17" t="s">
        <v>239</v>
      </c>
      <c r="B132" s="27" t="s">
        <v>238</v>
      </c>
      <c r="C132" s="65">
        <v>6459.9</v>
      </c>
      <c r="D132" s="65">
        <v>5103.3</v>
      </c>
      <c r="E132" s="19">
        <f t="shared" si="0"/>
        <v>78.999674917568385</v>
      </c>
    </row>
    <row r="133" spans="1:5" ht="36.75" x14ac:dyDescent="0.25">
      <c r="A133" s="17" t="s">
        <v>240</v>
      </c>
      <c r="B133" s="27" t="s">
        <v>238</v>
      </c>
      <c r="C133" s="65">
        <v>4089.1</v>
      </c>
      <c r="D133" s="65">
        <v>3046.4</v>
      </c>
      <c r="E133" s="19">
        <f t="shared" si="0"/>
        <v>74.500501332811638</v>
      </c>
    </row>
    <row r="134" spans="1:5" ht="37.5" customHeight="1" x14ac:dyDescent="0.25">
      <c r="A134" s="17" t="s">
        <v>241</v>
      </c>
      <c r="B134" s="27" t="s">
        <v>238</v>
      </c>
      <c r="C134" s="65">
        <v>4911.6000000000004</v>
      </c>
      <c r="D134" s="65">
        <v>3732.8</v>
      </c>
      <c r="E134" s="19">
        <f t="shared" si="0"/>
        <v>75.999674240573327</v>
      </c>
    </row>
    <row r="135" spans="1:5" ht="18" customHeight="1" x14ac:dyDescent="0.25">
      <c r="A135" s="20" t="s">
        <v>242</v>
      </c>
      <c r="B135" s="21" t="s">
        <v>243</v>
      </c>
      <c r="C135" s="69">
        <f>SUM(C136:C145)</f>
        <v>29279.699999999997</v>
      </c>
      <c r="D135" s="69">
        <f>SUM(D136:D145)</f>
        <v>24251.1</v>
      </c>
      <c r="E135" s="15">
        <f t="shared" si="0"/>
        <v>82.825643705365835</v>
      </c>
    </row>
    <row r="136" spans="1:5" ht="24" x14ac:dyDescent="0.25">
      <c r="A136" s="75" t="s">
        <v>244</v>
      </c>
      <c r="B136" s="27" t="s">
        <v>245</v>
      </c>
      <c r="C136" s="65">
        <v>17567</v>
      </c>
      <c r="D136" s="65">
        <v>14639.2</v>
      </c>
      <c r="E136" s="19">
        <f t="shared" si="0"/>
        <v>83.33352308305345</v>
      </c>
    </row>
    <row r="137" spans="1:5" ht="45.75" customHeight="1" x14ac:dyDescent="0.25">
      <c r="A137" s="17" t="s">
        <v>246</v>
      </c>
      <c r="B137" s="27" t="s">
        <v>245</v>
      </c>
      <c r="C137" s="65">
        <v>900.8</v>
      </c>
      <c r="D137" s="65">
        <v>300</v>
      </c>
      <c r="E137" s="19">
        <f t="shared" si="0"/>
        <v>33.303730017761993</v>
      </c>
    </row>
    <row r="138" spans="1:5" ht="60" customHeight="1" x14ac:dyDescent="0.25">
      <c r="A138" s="17" t="s">
        <v>247</v>
      </c>
      <c r="B138" s="27" t="s">
        <v>245</v>
      </c>
      <c r="C138" s="65">
        <v>5000</v>
      </c>
      <c r="D138" s="65">
        <v>5000</v>
      </c>
      <c r="E138" s="19">
        <f t="shared" si="0"/>
        <v>100</v>
      </c>
    </row>
    <row r="139" spans="1:5" ht="75" customHeight="1" x14ac:dyDescent="0.25">
      <c r="A139" s="17" t="s">
        <v>248</v>
      </c>
      <c r="B139" s="27" t="s">
        <v>245</v>
      </c>
      <c r="C139" s="65">
        <v>1000</v>
      </c>
      <c r="D139" s="65">
        <v>1000</v>
      </c>
      <c r="E139" s="19">
        <f t="shared" si="0"/>
        <v>100</v>
      </c>
    </row>
    <row r="140" spans="1:5" ht="76.5" customHeight="1" x14ac:dyDescent="0.25">
      <c r="A140" s="17" t="s">
        <v>249</v>
      </c>
      <c r="B140" s="27" t="s">
        <v>245</v>
      </c>
      <c r="C140" s="65">
        <v>1000</v>
      </c>
      <c r="D140" s="65">
        <v>1000</v>
      </c>
      <c r="E140" s="19">
        <f t="shared" si="0"/>
        <v>100</v>
      </c>
    </row>
    <row r="141" spans="1:5" ht="99" customHeight="1" x14ac:dyDescent="0.25">
      <c r="A141" s="75" t="s">
        <v>250</v>
      </c>
      <c r="B141" s="27" t="s">
        <v>245</v>
      </c>
      <c r="C141" s="65">
        <v>1071.5</v>
      </c>
      <c r="D141" s="65">
        <v>1071.5</v>
      </c>
      <c r="E141" s="19">
        <f t="shared" si="0"/>
        <v>100</v>
      </c>
    </row>
    <row r="142" spans="1:5" ht="36.75" x14ac:dyDescent="0.25">
      <c r="A142" s="17" t="s">
        <v>251</v>
      </c>
      <c r="B142" s="27" t="s">
        <v>245</v>
      </c>
      <c r="C142" s="76">
        <v>11.1</v>
      </c>
      <c r="D142" s="76">
        <v>11.1</v>
      </c>
      <c r="E142" s="19">
        <f t="shared" si="0"/>
        <v>100</v>
      </c>
    </row>
    <row r="143" spans="1:5" ht="60.75" x14ac:dyDescent="0.25">
      <c r="A143" s="17" t="s">
        <v>252</v>
      </c>
      <c r="B143" s="27" t="s">
        <v>245</v>
      </c>
      <c r="C143" s="65">
        <v>300</v>
      </c>
      <c r="D143" s="76">
        <v>300</v>
      </c>
      <c r="E143" s="19">
        <f t="shared" si="0"/>
        <v>100</v>
      </c>
    </row>
    <row r="144" spans="1:5" ht="48" x14ac:dyDescent="0.25">
      <c r="A144" s="74" t="s">
        <v>253</v>
      </c>
      <c r="B144" s="46" t="s">
        <v>245</v>
      </c>
      <c r="C144" s="77">
        <v>929.3</v>
      </c>
      <c r="D144" s="78">
        <v>929.3</v>
      </c>
      <c r="E144" s="79">
        <f t="shared" si="0"/>
        <v>100</v>
      </c>
    </row>
    <row r="145" spans="1:5" ht="48" x14ac:dyDescent="0.25">
      <c r="A145" s="42" t="s">
        <v>254</v>
      </c>
      <c r="B145" s="46" t="s">
        <v>245</v>
      </c>
      <c r="C145" s="77">
        <v>1500</v>
      </c>
      <c r="D145" s="78">
        <v>0</v>
      </c>
      <c r="E145" s="79">
        <f t="shared" si="0"/>
        <v>0</v>
      </c>
    </row>
    <row r="146" spans="1:5" ht="24.75" x14ac:dyDescent="0.25">
      <c r="A146" s="66" t="s">
        <v>255</v>
      </c>
      <c r="B146" s="80" t="s">
        <v>256</v>
      </c>
      <c r="C146" s="68">
        <f>C147+C149+C163+C166+C168+C170</f>
        <v>189550.80000000002</v>
      </c>
      <c r="D146" s="69">
        <f>D147+D149+D163+D166+D168+D170</f>
        <v>128714.6</v>
      </c>
      <c r="E146" s="15">
        <f t="shared" si="0"/>
        <v>67.905068192801082</v>
      </c>
    </row>
    <row r="147" spans="1:5" ht="36.75" x14ac:dyDescent="0.25">
      <c r="A147" s="20" t="s">
        <v>257</v>
      </c>
      <c r="B147" s="58" t="s">
        <v>258</v>
      </c>
      <c r="C147" s="69">
        <f>C148</f>
        <v>12464</v>
      </c>
      <c r="D147" s="69">
        <f>D148</f>
        <v>7732.8</v>
      </c>
      <c r="E147" s="15">
        <f t="shared" si="0"/>
        <v>62.041078305519903</v>
      </c>
    </row>
    <row r="148" spans="1:5" ht="87.75" customHeight="1" x14ac:dyDescent="0.25">
      <c r="A148" s="17" t="s">
        <v>259</v>
      </c>
      <c r="B148" s="31" t="s">
        <v>260</v>
      </c>
      <c r="C148" s="76">
        <v>12464</v>
      </c>
      <c r="D148" s="76">
        <v>7732.8</v>
      </c>
      <c r="E148" s="19">
        <f>D148/C148*100</f>
        <v>62.041078305519903</v>
      </c>
    </row>
    <row r="149" spans="1:5" ht="27" customHeight="1" x14ac:dyDescent="0.25">
      <c r="A149" s="20" t="s">
        <v>261</v>
      </c>
      <c r="B149" s="58" t="s">
        <v>262</v>
      </c>
      <c r="C149" s="69">
        <f>SUM(C150:C162)</f>
        <v>167729.20000000001</v>
      </c>
      <c r="D149" s="69">
        <f>SUM(D150:D162)</f>
        <v>114623.6</v>
      </c>
      <c r="E149" s="15">
        <f t="shared" si="0"/>
        <v>68.338488468316783</v>
      </c>
    </row>
    <row r="150" spans="1:5" ht="41.25" customHeight="1" x14ac:dyDescent="0.25">
      <c r="A150" s="17" t="s">
        <v>263</v>
      </c>
      <c r="B150" s="31" t="s">
        <v>264</v>
      </c>
      <c r="C150" s="76">
        <v>15267.4</v>
      </c>
      <c r="D150" s="76">
        <v>10037</v>
      </c>
      <c r="E150" s="19">
        <f t="shared" ref="E150:E185" si="1">D150/C150*100</f>
        <v>65.741383601661056</v>
      </c>
    </row>
    <row r="151" spans="1:5" ht="48.75" x14ac:dyDescent="0.25">
      <c r="A151" s="17" t="s">
        <v>265</v>
      </c>
      <c r="B151" s="31" t="s">
        <v>264</v>
      </c>
      <c r="C151" s="76">
        <v>132628.1</v>
      </c>
      <c r="D151" s="76">
        <v>92326.6</v>
      </c>
      <c r="E151" s="19">
        <f t="shared" si="1"/>
        <v>69.613151360835303</v>
      </c>
    </row>
    <row r="152" spans="1:5" ht="39.75" customHeight="1" x14ac:dyDescent="0.25">
      <c r="A152" s="17" t="s">
        <v>266</v>
      </c>
      <c r="B152" s="31" t="s">
        <v>264</v>
      </c>
      <c r="C152" s="76">
        <v>9276.2999999999993</v>
      </c>
      <c r="D152" s="76">
        <v>5712.4</v>
      </c>
      <c r="E152" s="19">
        <f t="shared" si="1"/>
        <v>61.580587087524123</v>
      </c>
    </row>
    <row r="153" spans="1:5" ht="48" x14ac:dyDescent="0.25">
      <c r="A153" s="81" t="s">
        <v>267</v>
      </c>
      <c r="B153" s="31" t="s">
        <v>264</v>
      </c>
      <c r="C153" s="76">
        <v>4272.1000000000004</v>
      </c>
      <c r="D153" s="76">
        <v>2435</v>
      </c>
      <c r="E153" s="19">
        <f t="shared" si="1"/>
        <v>56.99772945389855</v>
      </c>
    </row>
    <row r="154" spans="1:5" ht="49.5" customHeight="1" x14ac:dyDescent="0.25">
      <c r="A154" s="17" t="s">
        <v>268</v>
      </c>
      <c r="B154" s="31" t="s">
        <v>264</v>
      </c>
      <c r="C154" s="76">
        <v>79.2</v>
      </c>
      <c r="D154" s="76">
        <v>79.2</v>
      </c>
      <c r="E154" s="19">
        <f t="shared" si="1"/>
        <v>100</v>
      </c>
    </row>
    <row r="155" spans="1:5" ht="72.75" x14ac:dyDescent="0.25">
      <c r="A155" s="17" t="s">
        <v>269</v>
      </c>
      <c r="B155" s="31" t="s">
        <v>264</v>
      </c>
      <c r="C155" s="76">
        <v>1356.6</v>
      </c>
      <c r="D155" s="76">
        <v>424</v>
      </c>
      <c r="E155" s="19">
        <f t="shared" si="1"/>
        <v>31.2546071060003</v>
      </c>
    </row>
    <row r="156" spans="1:5" ht="72" customHeight="1" x14ac:dyDescent="0.25">
      <c r="A156" s="17" t="s">
        <v>270</v>
      </c>
      <c r="B156" s="31" t="s">
        <v>264</v>
      </c>
      <c r="C156" s="76">
        <v>23.5</v>
      </c>
      <c r="D156" s="76">
        <v>16.8</v>
      </c>
      <c r="E156" s="19">
        <f t="shared" si="1"/>
        <v>71.489361702127667</v>
      </c>
    </row>
    <row r="157" spans="1:5" ht="72.75" x14ac:dyDescent="0.25">
      <c r="A157" s="17" t="s">
        <v>271</v>
      </c>
      <c r="B157" s="31" t="s">
        <v>264</v>
      </c>
      <c r="C157" s="76">
        <v>2796.3</v>
      </c>
      <c r="D157" s="76">
        <v>2033.8</v>
      </c>
      <c r="E157" s="19">
        <f t="shared" si="1"/>
        <v>72.731824196259325</v>
      </c>
    </row>
    <row r="158" spans="1:5" ht="37.5" customHeight="1" x14ac:dyDescent="0.25">
      <c r="A158" s="82" t="s">
        <v>272</v>
      </c>
      <c r="B158" s="31" t="s">
        <v>273</v>
      </c>
      <c r="C158" s="76">
        <v>317</v>
      </c>
      <c r="D158" s="76">
        <v>237.7</v>
      </c>
      <c r="E158" s="19">
        <f t="shared" si="1"/>
        <v>74.984227129337526</v>
      </c>
    </row>
    <row r="159" spans="1:5" ht="36" x14ac:dyDescent="0.25">
      <c r="A159" s="83" t="s">
        <v>274</v>
      </c>
      <c r="B159" s="31" t="s">
        <v>273</v>
      </c>
      <c r="C159" s="76">
        <v>297</v>
      </c>
      <c r="D159" s="76">
        <v>222.8</v>
      </c>
      <c r="E159" s="19">
        <f t="shared" si="1"/>
        <v>75.016835016835032</v>
      </c>
    </row>
    <row r="160" spans="1:5" ht="48" customHeight="1" x14ac:dyDescent="0.25">
      <c r="A160" s="17" t="s">
        <v>275</v>
      </c>
      <c r="B160" s="31" t="s">
        <v>264</v>
      </c>
      <c r="C160" s="76">
        <v>440.7</v>
      </c>
      <c r="D160" s="76">
        <v>330.5</v>
      </c>
      <c r="E160" s="19">
        <f t="shared" si="1"/>
        <v>74.994327206716591</v>
      </c>
    </row>
    <row r="161" spans="1:5" ht="72.75" hidden="1" x14ac:dyDescent="0.25">
      <c r="A161" s="17" t="s">
        <v>276</v>
      </c>
      <c r="B161" s="31" t="s">
        <v>277</v>
      </c>
      <c r="C161" s="76"/>
      <c r="D161" s="76"/>
      <c r="E161" s="19" t="e">
        <f t="shared" si="1"/>
        <v>#DIV/0!</v>
      </c>
    </row>
    <row r="162" spans="1:5" ht="24" x14ac:dyDescent="0.25">
      <c r="A162" s="81" t="s">
        <v>278</v>
      </c>
      <c r="B162" s="31" t="s">
        <v>264</v>
      </c>
      <c r="C162" s="76">
        <v>975</v>
      </c>
      <c r="D162" s="76">
        <v>767.8</v>
      </c>
      <c r="E162" s="19">
        <f t="shared" si="1"/>
        <v>78.748717948717939</v>
      </c>
    </row>
    <row r="163" spans="1:5" ht="36" x14ac:dyDescent="0.25">
      <c r="A163" s="84" t="s">
        <v>279</v>
      </c>
      <c r="B163" s="85" t="s">
        <v>280</v>
      </c>
      <c r="C163" s="86">
        <f>C164+C165</f>
        <v>5795.7</v>
      </c>
      <c r="D163" s="86">
        <f>D164+D165</f>
        <v>4293.3999999999996</v>
      </c>
      <c r="E163" s="15">
        <f t="shared" si="1"/>
        <v>74.079058612419544</v>
      </c>
    </row>
    <row r="164" spans="1:5" ht="15.75" x14ac:dyDescent="0.25">
      <c r="A164" s="17" t="s">
        <v>281</v>
      </c>
      <c r="B164" s="31" t="s">
        <v>282</v>
      </c>
      <c r="C164" s="76">
        <v>4480.3999999999996</v>
      </c>
      <c r="D164" s="76">
        <v>3216.7</v>
      </c>
      <c r="E164" s="19">
        <f t="shared" si="1"/>
        <v>71.794929024194261</v>
      </c>
    </row>
    <row r="165" spans="1:5" ht="36.75" x14ac:dyDescent="0.25">
      <c r="A165" s="17" t="s">
        <v>283</v>
      </c>
      <c r="B165" s="31" t="s">
        <v>282</v>
      </c>
      <c r="C165" s="76">
        <v>1315.3</v>
      </c>
      <c r="D165" s="76">
        <v>1076.7</v>
      </c>
      <c r="E165" s="19">
        <f t="shared" si="1"/>
        <v>81.85965179046606</v>
      </c>
    </row>
    <row r="166" spans="1:5" ht="60.75" x14ac:dyDescent="0.25">
      <c r="A166" s="87" t="s">
        <v>284</v>
      </c>
      <c r="B166" s="85" t="s">
        <v>285</v>
      </c>
      <c r="C166" s="86">
        <f>C167</f>
        <v>1340.3</v>
      </c>
      <c r="D166" s="86">
        <f>D167</f>
        <v>640</v>
      </c>
      <c r="E166" s="15">
        <f t="shared" si="1"/>
        <v>47.750503618592852</v>
      </c>
    </row>
    <row r="167" spans="1:5" ht="48" x14ac:dyDescent="0.25">
      <c r="A167" s="81" t="s">
        <v>286</v>
      </c>
      <c r="B167" s="31" t="s">
        <v>287</v>
      </c>
      <c r="C167" s="76">
        <v>1340.3</v>
      </c>
      <c r="D167" s="76">
        <v>640</v>
      </c>
      <c r="E167" s="19">
        <f t="shared" si="1"/>
        <v>47.750503618592852</v>
      </c>
    </row>
    <row r="168" spans="1:5" ht="24" x14ac:dyDescent="0.25">
      <c r="A168" s="88" t="s">
        <v>288</v>
      </c>
      <c r="B168" s="85" t="s">
        <v>289</v>
      </c>
      <c r="C168" s="86">
        <f>C169</f>
        <v>263.7</v>
      </c>
      <c r="D168" s="86">
        <f>D169</f>
        <v>0</v>
      </c>
      <c r="E168" s="15">
        <f t="shared" si="1"/>
        <v>0</v>
      </c>
    </row>
    <row r="169" spans="1:5" ht="28.5" customHeight="1" x14ac:dyDescent="0.25">
      <c r="A169" s="81" t="s">
        <v>290</v>
      </c>
      <c r="B169" s="31" t="s">
        <v>291</v>
      </c>
      <c r="C169" s="76">
        <v>263.7</v>
      </c>
      <c r="D169" s="76">
        <v>0</v>
      </c>
      <c r="E169" s="19">
        <f t="shared" si="1"/>
        <v>0</v>
      </c>
    </row>
    <row r="170" spans="1:5" ht="24" x14ac:dyDescent="0.25">
      <c r="A170" s="88" t="s">
        <v>292</v>
      </c>
      <c r="B170" s="85" t="s">
        <v>293</v>
      </c>
      <c r="C170" s="86">
        <f>C171</f>
        <v>1957.9</v>
      </c>
      <c r="D170" s="86">
        <f>D171</f>
        <v>1424.8</v>
      </c>
      <c r="E170" s="15">
        <f t="shared" si="1"/>
        <v>72.771847387507023</v>
      </c>
    </row>
    <row r="171" spans="1:5" ht="36.75" x14ac:dyDescent="0.25">
      <c r="A171" s="17" t="s">
        <v>294</v>
      </c>
      <c r="B171" s="27" t="s">
        <v>295</v>
      </c>
      <c r="C171" s="76">
        <v>1957.9</v>
      </c>
      <c r="D171" s="76">
        <v>1424.8</v>
      </c>
      <c r="E171" s="19">
        <f t="shared" si="1"/>
        <v>72.771847387507023</v>
      </c>
    </row>
    <row r="172" spans="1:5" ht="25.5" customHeight="1" x14ac:dyDescent="0.25">
      <c r="A172" s="20" t="s">
        <v>296</v>
      </c>
      <c r="B172" s="21" t="s">
        <v>297</v>
      </c>
      <c r="C172" s="69">
        <f>C173+C177+C179+C175</f>
        <v>25402.400000000001</v>
      </c>
      <c r="D172" s="69">
        <f>D173+D177+D179+D175</f>
        <v>12643.400000000001</v>
      </c>
      <c r="E172" s="15">
        <f t="shared" si="1"/>
        <v>49.772462444493435</v>
      </c>
    </row>
    <row r="173" spans="1:5" ht="49.5" customHeight="1" x14ac:dyDescent="0.25">
      <c r="A173" s="20" t="s">
        <v>298</v>
      </c>
      <c r="B173" s="21" t="s">
        <v>299</v>
      </c>
      <c r="C173" s="69">
        <f>C174</f>
        <v>20425.7</v>
      </c>
      <c r="D173" s="69">
        <f>D174</f>
        <v>11407.5</v>
      </c>
      <c r="E173" s="15">
        <f t="shared" si="1"/>
        <v>55.848759161252737</v>
      </c>
    </row>
    <row r="174" spans="1:5" ht="48.75" x14ac:dyDescent="0.25">
      <c r="A174" s="17" t="s">
        <v>300</v>
      </c>
      <c r="B174" s="27" t="s">
        <v>301</v>
      </c>
      <c r="C174" s="76">
        <v>20425.7</v>
      </c>
      <c r="D174" s="76">
        <v>11407.5</v>
      </c>
      <c r="E174" s="19">
        <f t="shared" si="1"/>
        <v>55.848759161252737</v>
      </c>
    </row>
    <row r="175" spans="1:5" ht="48" x14ac:dyDescent="0.25">
      <c r="A175" s="59" t="s">
        <v>302</v>
      </c>
      <c r="B175" s="71" t="s">
        <v>303</v>
      </c>
      <c r="C175" s="86">
        <f>C176</f>
        <v>128</v>
      </c>
      <c r="D175" s="86">
        <f>D176</f>
        <v>128</v>
      </c>
      <c r="E175" s="15">
        <f t="shared" si="1"/>
        <v>100</v>
      </c>
    </row>
    <row r="176" spans="1:5" ht="48" x14ac:dyDescent="0.25">
      <c r="A176" s="63" t="s">
        <v>304</v>
      </c>
      <c r="B176" s="73" t="s">
        <v>305</v>
      </c>
      <c r="C176" s="76">
        <v>128</v>
      </c>
      <c r="D176" s="76">
        <v>128</v>
      </c>
      <c r="E176" s="19">
        <f t="shared" si="1"/>
        <v>100</v>
      </c>
    </row>
    <row r="177" spans="1:5" ht="48" x14ac:dyDescent="0.25">
      <c r="A177" s="89" t="s">
        <v>306</v>
      </c>
      <c r="B177" s="21" t="s">
        <v>307</v>
      </c>
      <c r="C177" s="90">
        <f>C178</f>
        <v>3775.8</v>
      </c>
      <c r="D177" s="91">
        <f>D178</f>
        <v>1074.2</v>
      </c>
      <c r="E177" s="15">
        <f t="shared" si="1"/>
        <v>28.449600084750255</v>
      </c>
    </row>
    <row r="178" spans="1:5" ht="48" x14ac:dyDescent="0.25">
      <c r="A178" s="63" t="s">
        <v>308</v>
      </c>
      <c r="B178" s="27" t="s">
        <v>309</v>
      </c>
      <c r="C178" s="92">
        <v>3775.8</v>
      </c>
      <c r="D178" s="93">
        <v>1074.2</v>
      </c>
      <c r="E178" s="19">
        <f t="shared" si="1"/>
        <v>28.449600084750255</v>
      </c>
    </row>
    <row r="179" spans="1:5" ht="24" x14ac:dyDescent="0.25">
      <c r="A179" s="94" t="s">
        <v>310</v>
      </c>
      <c r="B179" s="21" t="s">
        <v>311</v>
      </c>
      <c r="C179" s="90">
        <f>C180+C181</f>
        <v>1072.9000000000001</v>
      </c>
      <c r="D179" s="91">
        <f>D180+D181</f>
        <v>33.700000000000003</v>
      </c>
      <c r="E179" s="15">
        <f t="shared" si="1"/>
        <v>3.1410196663249139</v>
      </c>
    </row>
    <row r="180" spans="1:5" ht="36" x14ac:dyDescent="0.25">
      <c r="A180" s="63" t="s">
        <v>312</v>
      </c>
      <c r="B180" s="27" t="s">
        <v>313</v>
      </c>
      <c r="C180" s="92">
        <v>217.9</v>
      </c>
      <c r="D180" s="93">
        <v>33.700000000000003</v>
      </c>
      <c r="E180" s="19">
        <f t="shared" si="1"/>
        <v>15.465810004589262</v>
      </c>
    </row>
    <row r="181" spans="1:5" ht="24" x14ac:dyDescent="0.25">
      <c r="A181" s="63" t="s">
        <v>314</v>
      </c>
      <c r="B181" s="27" t="s">
        <v>315</v>
      </c>
      <c r="C181" s="95">
        <v>855</v>
      </c>
      <c r="D181" s="93">
        <v>0</v>
      </c>
      <c r="E181" s="19">
        <f t="shared" si="1"/>
        <v>0</v>
      </c>
    </row>
    <row r="182" spans="1:5" ht="15.75" x14ac:dyDescent="0.25">
      <c r="A182" s="66" t="s">
        <v>316</v>
      </c>
      <c r="B182" s="67" t="s">
        <v>317</v>
      </c>
      <c r="C182" s="96">
        <f>C183</f>
        <v>12</v>
      </c>
      <c r="D182" s="86">
        <f>D183</f>
        <v>9.6999999999999993</v>
      </c>
      <c r="E182" s="15">
        <f t="shared" si="1"/>
        <v>80.833333333333329</v>
      </c>
    </row>
    <row r="183" spans="1:5" ht="24.75" x14ac:dyDescent="0.25">
      <c r="A183" s="20" t="s">
        <v>318</v>
      </c>
      <c r="B183" s="21" t="s">
        <v>319</v>
      </c>
      <c r="C183" s="86">
        <f>C184</f>
        <v>12</v>
      </c>
      <c r="D183" s="86">
        <f>D184</f>
        <v>9.6999999999999993</v>
      </c>
      <c r="E183" s="15">
        <f t="shared" si="1"/>
        <v>80.833333333333329</v>
      </c>
    </row>
    <row r="184" spans="1:5" ht="38.25" customHeight="1" x14ac:dyDescent="0.25">
      <c r="A184" s="17" t="s">
        <v>320</v>
      </c>
      <c r="B184" s="27" t="s">
        <v>321</v>
      </c>
      <c r="C184" s="76">
        <v>12</v>
      </c>
      <c r="D184" s="76">
        <v>9.6999999999999993</v>
      </c>
      <c r="E184" s="19">
        <f t="shared" si="1"/>
        <v>80.833333333333329</v>
      </c>
    </row>
    <row r="185" spans="1:5" ht="22.5" customHeight="1" x14ac:dyDescent="0.25">
      <c r="A185" s="97" t="s">
        <v>322</v>
      </c>
      <c r="B185" s="98"/>
      <c r="C185" s="15">
        <f>C12+C109</f>
        <v>637973.70000000007</v>
      </c>
      <c r="D185" s="15">
        <f>D12+D109</f>
        <v>388110.10000000009</v>
      </c>
      <c r="E185" s="15">
        <f t="shared" si="1"/>
        <v>60.834811842557158</v>
      </c>
    </row>
    <row r="186" spans="1:5" ht="27.75" customHeight="1" x14ac:dyDescent="0.2"/>
  </sheetData>
  <mergeCells count="9">
    <mergeCell ref="A7:E7"/>
    <mergeCell ref="A8:E8"/>
    <mergeCell ref="D9:E9"/>
    <mergeCell ref="B1:E1"/>
    <mergeCell ref="D2:E2"/>
    <mergeCell ref="B3:E3"/>
    <mergeCell ref="B4:E4"/>
    <mergeCell ref="B5:E5"/>
    <mergeCell ref="A6:E6"/>
  </mergeCells>
  <hyperlinks>
    <hyperlink ref="A77" r:id="rId1" display="consultantplus://offline/ref=942E4D2901321CCBAD8F1B2DF1B8DF3F9BEC7F6A86D15D3C308EBC8235A9C97D4642F40588CA228AAB0896BC541BCCC412558099F78A3ACBqEtFF"/>
  </hyperlinks>
  <pageMargins left="0.78740157480314965" right="0.19685039370078741" top="0.59055118110236227" bottom="0.39370078740157483" header="0.19685039370078741" footer="0.51181102362204722"/>
  <pageSetup paperSize="9" scale="8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Райбюд. </vt:lpstr>
      <vt:lpstr>'Райбюд.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Прилепина</dc:creator>
  <cp:lastModifiedBy>1</cp:lastModifiedBy>
  <cp:lastPrinted>2020-10-14T11:47:26Z</cp:lastPrinted>
  <dcterms:created xsi:type="dcterms:W3CDTF">2020-10-14T07:25:50Z</dcterms:created>
  <dcterms:modified xsi:type="dcterms:W3CDTF">2020-10-30T07:43:04Z</dcterms:modified>
</cp:coreProperties>
</file>